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IPD 2022-BAHAN PPG\REkap untuk PERSIAPAN PPG\"/>
    </mc:Choice>
  </mc:AlternateContent>
  <xr:revisionPtr revIDLastSave="0" documentId="13_ncr:1_{6E7B4776-6DD8-4DD6-BA34-7D9834638B93}" xr6:coauthVersionLast="47" xr6:coauthVersionMax="47" xr10:uidLastSave="{00000000-0000-0000-0000-000000000000}"/>
  <bookViews>
    <workbookView xWindow="-110" yWindow="-110" windowWidth="19420" windowHeight="10300" activeTab="2" xr2:uid="{A97FCFBB-D125-4AA9-A98C-E19CA4673905}"/>
  </bookViews>
  <sheets>
    <sheet name="2019" sheetId="3" r:id="rId1"/>
    <sheet name="2020" sheetId="2" r:id="rId2"/>
    <sheet name="2021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9" i="3" l="1"/>
  <c r="X18" i="3"/>
  <c r="P20" i="2"/>
  <c r="R20" i="3"/>
  <c r="S20" i="3"/>
  <c r="S19" i="3"/>
  <c r="S18" i="3"/>
  <c r="R19" i="3"/>
  <c r="R18" i="3"/>
  <c r="Q19" i="3"/>
  <c r="Q18" i="3"/>
  <c r="N38" i="3"/>
  <c r="N20" i="3"/>
  <c r="O38" i="3"/>
  <c r="M38" i="3"/>
  <c r="J38" i="3"/>
  <c r="C38" i="3"/>
  <c r="D38" i="3"/>
  <c r="E38" i="3"/>
  <c r="O20" i="3"/>
  <c r="M20" i="3"/>
  <c r="AD20" i="3"/>
  <c r="C26" i="3"/>
  <c r="C27" i="3"/>
  <c r="C28" i="3"/>
  <c r="C29" i="3"/>
  <c r="C30" i="3"/>
  <c r="C31" i="3"/>
  <c r="C32" i="3"/>
  <c r="C33" i="3"/>
  <c r="C34" i="3"/>
  <c r="C35" i="3"/>
  <c r="C36" i="3"/>
  <c r="C37" i="3"/>
  <c r="C25" i="3"/>
  <c r="AB20" i="2"/>
  <c r="AC6" i="2"/>
  <c r="AC7" i="2"/>
  <c r="AC8" i="2"/>
  <c r="AC10" i="2"/>
  <c r="AC11" i="2"/>
  <c r="AC12" i="2"/>
  <c r="AC14" i="2"/>
  <c r="AC5" i="2"/>
  <c r="P6" i="2"/>
  <c r="P7" i="2"/>
  <c r="P8" i="2"/>
  <c r="P9" i="2"/>
  <c r="AC9" i="2" s="1"/>
  <c r="P10" i="2"/>
  <c r="P11" i="2"/>
  <c r="P12" i="2"/>
  <c r="P13" i="2"/>
  <c r="AC13" i="2" s="1"/>
  <c r="P14" i="2"/>
  <c r="P15" i="2"/>
  <c r="AC15" i="2" s="1"/>
  <c r="P16" i="2"/>
  <c r="AC16" i="2" s="1"/>
  <c r="P17" i="2"/>
  <c r="AC17" i="2" s="1"/>
  <c r="P18" i="2"/>
  <c r="AC18" i="2" s="1"/>
  <c r="P19" i="2"/>
  <c r="AC19" i="2" s="1"/>
  <c r="P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5" i="2"/>
  <c r="P6" i="8"/>
  <c r="P7" i="8" l="1"/>
  <c r="P8" i="8"/>
  <c r="P9" i="8"/>
  <c r="P10" i="8"/>
  <c r="P11" i="8"/>
  <c r="P12" i="8"/>
  <c r="P13" i="8"/>
  <c r="P14" i="8"/>
  <c r="P15" i="8"/>
  <c r="P16" i="8"/>
  <c r="P17" i="8"/>
  <c r="P18" i="8"/>
  <c r="P19" i="8"/>
  <c r="P5" i="8"/>
  <c r="O6" i="8" l="1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5" i="8"/>
  <c r="N18" i="8"/>
  <c r="N19" i="8"/>
  <c r="I6" i="8" l="1"/>
  <c r="N6" i="8" s="1"/>
  <c r="I7" i="8"/>
  <c r="N7" i="8" s="1"/>
  <c r="I8" i="8"/>
  <c r="N8" i="8" s="1"/>
  <c r="I9" i="8"/>
  <c r="N9" i="8" s="1"/>
  <c r="I10" i="8"/>
  <c r="N10" i="8" s="1"/>
  <c r="I11" i="8"/>
  <c r="N11" i="8" s="1"/>
  <c r="I12" i="8"/>
  <c r="N12" i="8" s="1"/>
  <c r="I13" i="8"/>
  <c r="N13" i="8" s="1"/>
  <c r="I14" i="8"/>
  <c r="N14" i="8" s="1"/>
  <c r="I15" i="8"/>
  <c r="N15" i="8" s="1"/>
  <c r="I16" i="8"/>
  <c r="N16" i="8" s="1"/>
  <c r="I17" i="8"/>
  <c r="N17" i="8" s="1"/>
  <c r="I5" i="8"/>
  <c r="N5" i="8" s="1"/>
  <c r="L20" i="8" l="1"/>
  <c r="K20" i="8"/>
  <c r="J20" i="8"/>
  <c r="H20" i="8"/>
  <c r="G20" i="8"/>
  <c r="F20" i="8"/>
  <c r="E20" i="8"/>
  <c r="D20" i="8"/>
  <c r="C20" i="8"/>
  <c r="P20" i="8" l="1"/>
  <c r="O20" i="8"/>
  <c r="I20" i="8"/>
  <c r="N20" i="8"/>
  <c r="Q14" i="2" l="1"/>
  <c r="I38" i="3"/>
  <c r="S37" i="3"/>
  <c r="R37" i="3"/>
  <c r="M37" i="3"/>
  <c r="H37" i="3"/>
  <c r="S36" i="3"/>
  <c r="R36" i="3"/>
  <c r="M36" i="3"/>
  <c r="H36" i="3"/>
  <c r="S35" i="3"/>
  <c r="R35" i="3"/>
  <c r="M35" i="3"/>
  <c r="H35" i="3"/>
  <c r="S34" i="3"/>
  <c r="R34" i="3"/>
  <c r="M34" i="3"/>
  <c r="H34" i="3"/>
  <c r="S33" i="3"/>
  <c r="R33" i="3"/>
  <c r="M33" i="3"/>
  <c r="H33" i="3"/>
  <c r="S32" i="3"/>
  <c r="R32" i="3"/>
  <c r="M32" i="3"/>
  <c r="H32" i="3"/>
  <c r="S31" i="3"/>
  <c r="R31" i="3"/>
  <c r="M31" i="3"/>
  <c r="H31" i="3"/>
  <c r="S30" i="3"/>
  <c r="R30" i="3"/>
  <c r="M30" i="3"/>
  <c r="H30" i="3"/>
  <c r="S29" i="3"/>
  <c r="R29" i="3"/>
  <c r="M29" i="3"/>
  <c r="H29" i="3"/>
  <c r="S28" i="3"/>
  <c r="R28" i="3"/>
  <c r="M28" i="3"/>
  <c r="H28" i="3"/>
  <c r="S27" i="3"/>
  <c r="R27" i="3"/>
  <c r="M27" i="3"/>
  <c r="H27" i="3"/>
  <c r="S26" i="3"/>
  <c r="R26" i="3"/>
  <c r="M26" i="3"/>
  <c r="H26" i="3"/>
  <c r="S25" i="3"/>
  <c r="R25" i="3"/>
  <c r="M25" i="3"/>
  <c r="H25" i="3"/>
  <c r="J20" i="3"/>
  <c r="I20" i="3"/>
  <c r="H20" i="3"/>
  <c r="E20" i="3"/>
  <c r="D20" i="3"/>
  <c r="C20" i="3"/>
  <c r="S17" i="3"/>
  <c r="X17" i="3" s="1"/>
  <c r="R17" i="3"/>
  <c r="Q17" i="3"/>
  <c r="S16" i="3"/>
  <c r="X16" i="3" s="1"/>
  <c r="R16" i="3"/>
  <c r="Q16" i="3"/>
  <c r="S15" i="3"/>
  <c r="X15" i="3" s="1"/>
  <c r="R15" i="3"/>
  <c r="Q15" i="3"/>
  <c r="S14" i="3"/>
  <c r="X14" i="3" s="1"/>
  <c r="R14" i="3"/>
  <c r="Q14" i="3"/>
  <c r="S13" i="3"/>
  <c r="X13" i="3" s="1"/>
  <c r="R13" i="3"/>
  <c r="Q13" i="3"/>
  <c r="S12" i="3"/>
  <c r="X12" i="3" s="1"/>
  <c r="R12" i="3"/>
  <c r="Q12" i="3"/>
  <c r="S11" i="3"/>
  <c r="X11" i="3" s="1"/>
  <c r="R11" i="3"/>
  <c r="Q11" i="3"/>
  <c r="S10" i="3"/>
  <c r="X10" i="3" s="1"/>
  <c r="R10" i="3"/>
  <c r="Q10" i="3"/>
  <c r="S9" i="3"/>
  <c r="X9" i="3" s="1"/>
  <c r="R9" i="3"/>
  <c r="Q9" i="3"/>
  <c r="S8" i="3"/>
  <c r="X8" i="3" s="1"/>
  <c r="R8" i="3"/>
  <c r="Q8" i="3"/>
  <c r="S7" i="3"/>
  <c r="X7" i="3" s="1"/>
  <c r="R7" i="3"/>
  <c r="Q7" i="3"/>
  <c r="S6" i="3"/>
  <c r="R6" i="3"/>
  <c r="Q6" i="3"/>
  <c r="S5" i="3"/>
  <c r="X5" i="3" s="1"/>
  <c r="R5" i="3"/>
  <c r="Q5" i="3"/>
  <c r="L20" i="2"/>
  <c r="K20" i="2"/>
  <c r="J20" i="2"/>
  <c r="H20" i="2"/>
  <c r="G20" i="2"/>
  <c r="F20" i="2"/>
  <c r="E20" i="2"/>
  <c r="D20" i="2"/>
  <c r="C20" i="2"/>
  <c r="Q19" i="2"/>
  <c r="I19" i="2"/>
  <c r="N19" i="2" s="1"/>
  <c r="I18" i="2"/>
  <c r="N18" i="2" s="1"/>
  <c r="I17" i="2"/>
  <c r="N17" i="2" s="1"/>
  <c r="I16" i="2"/>
  <c r="N16" i="2" s="1"/>
  <c r="I15" i="2"/>
  <c r="N15" i="2" s="1"/>
  <c r="I14" i="2"/>
  <c r="N14" i="2" s="1"/>
  <c r="I13" i="2"/>
  <c r="N13" i="2" s="1"/>
  <c r="I12" i="2"/>
  <c r="N12" i="2" s="1"/>
  <c r="I11" i="2"/>
  <c r="N11" i="2" s="1"/>
  <c r="I10" i="2"/>
  <c r="N10" i="2" s="1"/>
  <c r="Q17" i="2"/>
  <c r="I9" i="2"/>
  <c r="N9" i="2" s="1"/>
  <c r="I8" i="2"/>
  <c r="N8" i="2" s="1"/>
  <c r="Q8" i="2"/>
  <c r="I7" i="2"/>
  <c r="N7" i="2" s="1"/>
  <c r="I6" i="2"/>
  <c r="N6" i="2" s="1"/>
  <c r="P23" i="2"/>
  <c r="O20" i="2"/>
  <c r="I5" i="2"/>
  <c r="I20" i="2" s="1"/>
  <c r="Q20" i="3" l="1"/>
  <c r="V9" i="3"/>
  <c r="X6" i="3"/>
  <c r="T7" i="3"/>
  <c r="V11" i="3"/>
  <c r="Q36" i="3"/>
  <c r="T9" i="3"/>
  <c r="T17" i="3"/>
  <c r="T12" i="3"/>
  <c r="T15" i="3"/>
  <c r="T5" i="3"/>
  <c r="Q28" i="3"/>
  <c r="T8" i="3"/>
  <c r="T16" i="3"/>
  <c r="T6" i="3"/>
  <c r="T14" i="3"/>
  <c r="Q26" i="3"/>
  <c r="Q32" i="3"/>
  <c r="Q34" i="3"/>
  <c r="V7" i="3"/>
  <c r="T13" i="3"/>
  <c r="V5" i="3"/>
  <c r="T11" i="3"/>
  <c r="Q29" i="3"/>
  <c r="Q37" i="3"/>
  <c r="T10" i="3"/>
  <c r="Q31" i="3"/>
  <c r="Q30" i="3"/>
  <c r="N5" i="2"/>
  <c r="N20" i="2" s="1"/>
  <c r="Q25" i="3"/>
  <c r="Q33" i="3"/>
  <c r="R38" i="3"/>
  <c r="H38" i="3"/>
  <c r="S38" i="3"/>
  <c r="Q27" i="3"/>
  <c r="Q35" i="3"/>
  <c r="Q5" i="2"/>
  <c r="T20" i="3" l="1"/>
  <c r="Q38" i="3"/>
</calcChain>
</file>

<file path=xl/sharedStrings.xml><?xml version="1.0" encoding="utf-8"?>
<sst xmlns="http://schemas.openxmlformats.org/spreadsheetml/2006/main" count="303" uniqueCount="96">
  <si>
    <t>Bimbingan Konseling Pendidikan Islam</t>
  </si>
  <si>
    <t>Ekonomi Syariah</t>
  </si>
  <si>
    <t>Hukum Ekonomi Syariah (Muamalah)</t>
  </si>
  <si>
    <t>Hukum Keluarga Islam (Ahwal Syakhshiyyah)</t>
  </si>
  <si>
    <t>Ilmu al-Quran dan Tafsir</t>
  </si>
  <si>
    <t>Manajemen Dakwah</t>
  </si>
  <si>
    <t>Manajemen Pendidikan Islam</t>
  </si>
  <si>
    <t>Pendidikan Agama Islam</t>
  </si>
  <si>
    <t>Pendidikan Bahasa Arab</t>
  </si>
  <si>
    <t>Perbankan Syariah</t>
  </si>
  <si>
    <t>Tadris Bahasa Inggris</t>
  </si>
  <si>
    <t>Tadris Biologi</t>
  </si>
  <si>
    <t>Tadris Matematika</t>
  </si>
  <si>
    <t>TOTAL</t>
  </si>
  <si>
    <t>PEMINAT</t>
  </si>
  <si>
    <t>LULUS</t>
  </si>
  <si>
    <t>REKAPITULASI DATA MAHASISWA BARU TAHUN MASUK 2020</t>
  </si>
  <si>
    <t>NO</t>
  </si>
  <si>
    <t>PROGRAM STUDI</t>
  </si>
  <si>
    <t>SPAN</t>
  </si>
  <si>
    <t>UM</t>
  </si>
  <si>
    <t>MANDIRI</t>
  </si>
  <si>
    <t>DAFTAR</t>
  </si>
  <si>
    <t>REGISTRASI</t>
  </si>
  <si>
    <t>PENDAFTAR- (X 3 PILIHAN)</t>
  </si>
  <si>
    <t>DAFTAR (orang)</t>
  </si>
  <si>
    <t>Bimbingan dan Konseling Pendidikan Islam</t>
  </si>
  <si>
    <t xml:space="preserve">Manajemen Pendidikan Islam </t>
  </si>
  <si>
    <t>Hukum Keluarga Islam (Ahwal Syakhshiyyah) (S2)</t>
  </si>
  <si>
    <t>Pendidikan Agama Islam (S2)</t>
  </si>
  <si>
    <t>JUMLAH</t>
  </si>
  <si>
    <t>Pilihan jurusan pada masing-masing:</t>
  </si>
  <si>
    <t>A. SPAN &gt; 2 pilihan jurusan peminatnya pada 2 PTKIN (jadi total pilihan per orang 4/namun 2 di IAIN Kerinci)</t>
  </si>
  <si>
    <t>B. UM &gt; 3 pilihan jurusan peminatnya</t>
  </si>
  <si>
    <t>C. MANDIRI &gt; 3 pilihan jurusan untuk peminatnya</t>
  </si>
  <si>
    <t>KECUALI UNTUK PASCASARJANA</t>
  </si>
  <si>
    <t>DAFTAR ULANG</t>
  </si>
  <si>
    <t>DFT_ULANG</t>
  </si>
  <si>
    <t>TOTAL_PEMINAT</t>
  </si>
  <si>
    <t>TOTAL_LULUS</t>
  </si>
  <si>
    <t>TOTAL_DFT_ULG</t>
  </si>
  <si>
    <t>Bimbingan Konseling Pendidikan Islam (BKPI)</t>
  </si>
  <si>
    <t>Ekonomi Syariah (ES)</t>
  </si>
  <si>
    <t>Hukum Ekonomi Syariah (Muamalat)</t>
  </si>
  <si>
    <t>Ilmu Al-Quran dan Tafsir (IAT)</t>
  </si>
  <si>
    <t>Manajemen Dahwah (MD)</t>
  </si>
  <si>
    <t>Manajemen Pendidikan Islam (MPI)</t>
  </si>
  <si>
    <t>Pendidikan Agama Islam (PAI)</t>
  </si>
  <si>
    <t>Pendidikan Bahasa Arab (PBA)</t>
  </si>
  <si>
    <t>Perbankan Syariah (PbS)</t>
  </si>
  <si>
    <t>Tadris Bahasa Inggris (TBI)</t>
  </si>
  <si>
    <t>Tadris Biologi (TBIO)</t>
  </si>
  <si>
    <t>Tadris Matematika (TMTK)</t>
  </si>
  <si>
    <t>data_forlap</t>
  </si>
  <si>
    <t>ftik</t>
  </si>
  <si>
    <t>febi</t>
  </si>
  <si>
    <t>Fsy</t>
  </si>
  <si>
    <t>fuad</t>
  </si>
  <si>
    <t>PPs</t>
  </si>
  <si>
    <t>fsy</t>
  </si>
  <si>
    <t>pps</t>
  </si>
  <si>
    <t>S-1</t>
  </si>
  <si>
    <t>REKAPITULASI DATA MAHASISWA BARU TAHUN MASUK 2021</t>
  </si>
  <si>
    <t>Jumlah Real-Peminat-Lulusan-Daftar Ulang</t>
  </si>
  <si>
    <t>PRODI</t>
  </si>
  <si>
    <t>PILIHAN 1</t>
  </si>
  <si>
    <t>PILIHAN 2</t>
  </si>
  <si>
    <t>PILIHAN 3</t>
  </si>
  <si>
    <t>JUMLAH Pilihan 1+2+3</t>
  </si>
  <si>
    <t>Peminat UM</t>
  </si>
  <si>
    <t>Nama Program Studi</t>
  </si>
  <si>
    <t>Pilihan PTKIN I</t>
  </si>
  <si>
    <t>Pilihan PTKIN II</t>
  </si>
  <si>
    <t>Kuota SPAN</t>
  </si>
  <si>
    <t>Total</t>
  </si>
  <si>
    <t>S1 Bimbingan dan Konseling Pendidikan Islam</t>
  </si>
  <si>
    <t>S1 Ekonomi Syariah</t>
  </si>
  <si>
    <t>S1 Hukum Ekonomi Syariah (Muamalah)</t>
  </si>
  <si>
    <t>S1 Hukum Keluarga Islam (Ahwal Syakhshiyyah)</t>
  </si>
  <si>
    <t>S1 Ilmu Al-Qur`an dan Tafsir</t>
  </si>
  <si>
    <t>S1 Manajemen Dakwah</t>
  </si>
  <si>
    <t>S1 Manajemen Pendidikan Islam</t>
  </si>
  <si>
    <t>S1 Pendidikan Agama Islam</t>
  </si>
  <si>
    <t>S1 Pendidikan Bahasa Arab</t>
  </si>
  <si>
    <t>S1 Perbankan Syariah</t>
  </si>
  <si>
    <t>S1 Tadris Bahasa Inggris</t>
  </si>
  <si>
    <t>S1 Tadris Biologi</t>
  </si>
  <si>
    <t>S1 Tadris Matematika</t>
  </si>
  <si>
    <t>S2 Hukum Keluarga Islam (Ahwal Syakhshiyyah)</t>
  </si>
  <si>
    <t>S2 Pendidikan Agama Islam</t>
  </si>
  <si>
    <t>JENJANG</t>
  </si>
  <si>
    <t>S-2</t>
  </si>
  <si>
    <t>Peminat disesuaikan dengan pilihan Jurusan pada Aplikasi Pendaftaran yang ada (Khusus Jenjang S-1)</t>
  </si>
  <si>
    <t>JURUSAN</t>
  </si>
  <si>
    <t>TOTAL DARI TIPD</t>
  </si>
  <si>
    <t>TOTAL MAHASISWA DARI TIPD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</si>
</sst>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0" borderId="0" xfId="0" applyFont="1"/>
    <xf numFmtId="0" fontId="0" fillId="3" borderId="0" xfId="0" applyFill="1" applyBorder="1" applyAlignment="1">
      <alignment horizontal="center"/>
    </xf>
    <xf numFmtId="0" fontId="1" fillId="3" borderId="0" xfId="0" applyFont="1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" fillId="10" borderId="0" xfId="0" applyFont="1" applyFill="1"/>
    <xf numFmtId="0" fontId="1" fillId="11" borderId="0" xfId="0" applyFont="1" applyFill="1"/>
    <xf numFmtId="0" fontId="1" fillId="2" borderId="0" xfId="0" applyFont="1" applyFill="1"/>
    <xf numFmtId="0" fontId="1" fillId="8" borderId="0" xfId="0" applyFont="1" applyFill="1"/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4" borderId="1" xfId="0" applyFill="1" applyBorder="1"/>
    <xf numFmtId="0" fontId="3" fillId="12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5" borderId="1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0" fontId="7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13" borderId="1" xfId="0" applyFill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14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5CA32-31D8-46A8-8279-AEECB4FB1F7E}">
  <dimension ref="A1:AD44"/>
  <sheetViews>
    <sheetView topLeftCell="B1" zoomScale="70" zoomScaleNormal="70" workbookViewId="0">
      <selection activeCell="X19" sqref="X19"/>
    </sheetView>
  </sheetViews>
  <sheetFormatPr defaultRowHeight="14.5" x14ac:dyDescent="0.35"/>
  <cols>
    <col min="1" max="1" width="38.453125" bestFit="1" customWidth="1"/>
    <col min="2" max="2" width="7.54296875" customWidth="1"/>
    <col min="3" max="3" width="8.54296875" bestFit="1" customWidth="1"/>
    <col min="5" max="5" width="13.81640625" bestFit="1" customWidth="1"/>
    <col min="7" max="7" width="38.7265625" hidden="1" customWidth="1"/>
    <col min="12" max="12" width="25.81640625" hidden="1" customWidth="1"/>
    <col min="15" max="15" width="10.81640625" style="5" bestFit="1" customWidth="1"/>
    <col min="17" max="17" width="15" style="5" bestFit="1" customWidth="1"/>
    <col min="18" max="18" width="12.26953125" style="5" bestFit="1" customWidth="1"/>
    <col min="19" max="19" width="14.81640625" style="5" bestFit="1" customWidth="1"/>
    <col min="20" max="20" width="0" hidden="1" customWidth="1"/>
    <col min="21" max="22" width="4.54296875" hidden="1" customWidth="1"/>
    <col min="23" max="23" width="0" hidden="1" customWidth="1"/>
  </cols>
  <sheetData>
    <row r="1" spans="1:30" s="47" customFormat="1" ht="18.5" x14ac:dyDescent="0.45">
      <c r="A1" s="46" t="s">
        <v>63</v>
      </c>
      <c r="B1" s="46"/>
      <c r="O1" s="27"/>
      <c r="Q1" s="27"/>
      <c r="R1" s="27"/>
      <c r="S1" s="27"/>
    </row>
    <row r="3" spans="1:30" s="77" customFormat="1" ht="17" customHeight="1" x14ac:dyDescent="0.35">
      <c r="A3" s="68" t="s">
        <v>93</v>
      </c>
      <c r="B3" s="68" t="s">
        <v>90</v>
      </c>
      <c r="C3" s="69" t="s">
        <v>19</v>
      </c>
      <c r="D3" s="70"/>
      <c r="E3" s="71"/>
      <c r="F3" s="72"/>
      <c r="G3" s="72" t="s">
        <v>20</v>
      </c>
      <c r="H3" s="69" t="s">
        <v>20</v>
      </c>
      <c r="I3" s="70"/>
      <c r="J3" s="71"/>
      <c r="K3" s="72"/>
      <c r="L3" s="72" t="s">
        <v>21</v>
      </c>
      <c r="M3" s="73" t="s">
        <v>21</v>
      </c>
      <c r="N3" s="74"/>
      <c r="O3" s="75"/>
      <c r="P3" s="72"/>
      <c r="Q3" s="76" t="s">
        <v>38</v>
      </c>
      <c r="R3" s="76" t="s">
        <v>39</v>
      </c>
      <c r="S3" s="76" t="s">
        <v>40</v>
      </c>
    </row>
    <row r="4" spans="1:30" s="77" customFormat="1" ht="22.5" customHeight="1" x14ac:dyDescent="0.35">
      <c r="A4" s="78"/>
      <c r="B4" s="78"/>
      <c r="C4" s="72" t="s">
        <v>14</v>
      </c>
      <c r="D4" s="72" t="s">
        <v>15</v>
      </c>
      <c r="E4" s="72" t="s">
        <v>36</v>
      </c>
      <c r="F4" s="72"/>
      <c r="G4" s="72" t="s">
        <v>20</v>
      </c>
      <c r="H4" s="72" t="s">
        <v>14</v>
      </c>
      <c r="I4" s="72" t="s">
        <v>15</v>
      </c>
      <c r="J4" s="72" t="s">
        <v>36</v>
      </c>
      <c r="K4" s="72"/>
      <c r="L4" s="72" t="s">
        <v>21</v>
      </c>
      <c r="M4" s="79" t="s">
        <v>14</v>
      </c>
      <c r="N4" s="79" t="s">
        <v>15</v>
      </c>
      <c r="O4" s="80" t="s">
        <v>37</v>
      </c>
      <c r="P4" s="72"/>
      <c r="Q4" s="81"/>
      <c r="R4" s="81"/>
      <c r="S4" s="81"/>
      <c r="Y4" s="91" t="s">
        <v>94</v>
      </c>
      <c r="Z4" s="91"/>
      <c r="AA4" s="91"/>
      <c r="AB4" s="91"/>
      <c r="AC4" s="91"/>
      <c r="AD4" s="91"/>
    </row>
    <row r="5" spans="1:30" x14ac:dyDescent="0.35">
      <c r="A5" s="1" t="s">
        <v>0</v>
      </c>
      <c r="B5" s="1" t="s">
        <v>61</v>
      </c>
      <c r="C5" s="3">
        <v>50</v>
      </c>
      <c r="D5" s="3">
        <v>50</v>
      </c>
      <c r="E5" s="3">
        <v>2</v>
      </c>
      <c r="F5" s="3"/>
      <c r="G5" s="3" t="s">
        <v>0</v>
      </c>
      <c r="H5" s="3">
        <v>21</v>
      </c>
      <c r="I5" s="3">
        <v>21</v>
      </c>
      <c r="J5" s="82">
        <v>18</v>
      </c>
      <c r="K5" s="3"/>
      <c r="L5" s="3" t="s">
        <v>41</v>
      </c>
      <c r="M5" s="38">
        <v>57</v>
      </c>
      <c r="N5" s="38">
        <v>55</v>
      </c>
      <c r="O5" s="11">
        <v>53</v>
      </c>
      <c r="P5" s="2"/>
      <c r="Q5" s="12">
        <f>M5+H5+C5</f>
        <v>128</v>
      </c>
      <c r="R5" s="12">
        <f>N5+I5+D5</f>
        <v>126</v>
      </c>
      <c r="S5" s="12">
        <f>O5+J5+E5</f>
        <v>73</v>
      </c>
      <c r="T5">
        <f>Q5-R5</f>
        <v>2</v>
      </c>
      <c r="U5" s="23" t="s">
        <v>54</v>
      </c>
      <c r="V5" s="23">
        <f>S5+SUM(S11:S13)+S15+S16+S17</f>
        <v>535</v>
      </c>
      <c r="X5" t="b">
        <f>S5=AD5</f>
        <v>1</v>
      </c>
      <c r="Y5" s="90" t="s">
        <v>75</v>
      </c>
      <c r="Z5" s="90"/>
      <c r="AA5" s="90"/>
      <c r="AB5" s="90"/>
      <c r="AC5" s="90"/>
      <c r="AD5" s="90">
        <v>73</v>
      </c>
    </row>
    <row r="6" spans="1:30" x14ac:dyDescent="0.35">
      <c r="A6" s="1" t="s">
        <v>1</v>
      </c>
      <c r="B6" s="1" t="s">
        <v>61</v>
      </c>
      <c r="C6" s="3">
        <v>100</v>
      </c>
      <c r="D6" s="3">
        <v>100</v>
      </c>
      <c r="E6" s="3">
        <v>9</v>
      </c>
      <c r="F6" s="3"/>
      <c r="G6" s="3" t="s">
        <v>1</v>
      </c>
      <c r="H6" s="3">
        <v>40</v>
      </c>
      <c r="I6" s="3">
        <v>40</v>
      </c>
      <c r="J6" s="82">
        <v>34</v>
      </c>
      <c r="K6" s="3"/>
      <c r="L6" s="3" t="s">
        <v>42</v>
      </c>
      <c r="M6" s="83">
        <v>73</v>
      </c>
      <c r="N6" s="38">
        <v>76</v>
      </c>
      <c r="O6" s="11">
        <v>68</v>
      </c>
      <c r="P6" s="2"/>
      <c r="Q6" s="12">
        <f t="shared" ref="Q6:S19" si="0">M6+H6+C6</f>
        <v>213</v>
      </c>
      <c r="R6" s="12">
        <f t="shared" si="0"/>
        <v>216</v>
      </c>
      <c r="S6" s="12">
        <f t="shared" si="0"/>
        <v>111</v>
      </c>
      <c r="T6">
        <f t="shared" ref="T6:T17" si="1">Q6-R6</f>
        <v>-3</v>
      </c>
      <c r="X6" t="b">
        <f t="shared" ref="X6:X19" si="2">S6=AD6</f>
        <v>1</v>
      </c>
      <c r="Y6" s="90" t="s">
        <v>76</v>
      </c>
      <c r="Z6" s="90"/>
      <c r="AA6" s="90"/>
      <c r="AB6" s="90"/>
      <c r="AC6" s="90"/>
      <c r="AD6" s="90">
        <v>111</v>
      </c>
    </row>
    <row r="7" spans="1:30" x14ac:dyDescent="0.35">
      <c r="A7" s="1" t="s">
        <v>2</v>
      </c>
      <c r="B7" s="1" t="s">
        <v>61</v>
      </c>
      <c r="C7" s="3">
        <v>25</v>
      </c>
      <c r="D7" s="3">
        <v>25</v>
      </c>
      <c r="E7" s="3">
        <v>4</v>
      </c>
      <c r="F7" s="3"/>
      <c r="G7" s="3" t="s">
        <v>2</v>
      </c>
      <c r="H7" s="3">
        <v>29</v>
      </c>
      <c r="I7" s="3">
        <v>29</v>
      </c>
      <c r="J7" s="82">
        <v>21</v>
      </c>
      <c r="K7" s="3"/>
      <c r="L7" s="3" t="s">
        <v>43</v>
      </c>
      <c r="M7" s="38">
        <v>45</v>
      </c>
      <c r="N7" s="38">
        <v>40</v>
      </c>
      <c r="O7" s="11">
        <v>36</v>
      </c>
      <c r="P7" s="2"/>
      <c r="Q7" s="12">
        <f t="shared" si="0"/>
        <v>99</v>
      </c>
      <c r="R7" s="12">
        <f t="shared" si="0"/>
        <v>94</v>
      </c>
      <c r="S7" s="12">
        <f t="shared" si="0"/>
        <v>61</v>
      </c>
      <c r="T7">
        <f t="shared" si="1"/>
        <v>5</v>
      </c>
      <c r="U7" s="24" t="s">
        <v>59</v>
      </c>
      <c r="V7" s="24">
        <f>S7+S8</f>
        <v>118</v>
      </c>
      <c r="X7" t="b">
        <f t="shared" si="2"/>
        <v>1</v>
      </c>
      <c r="Y7" s="90" t="s">
        <v>77</v>
      </c>
      <c r="Z7" s="90"/>
      <c r="AA7" s="90"/>
      <c r="AB7" s="90"/>
      <c r="AC7" s="90"/>
      <c r="AD7" s="90">
        <v>61</v>
      </c>
    </row>
    <row r="8" spans="1:30" x14ac:dyDescent="0.35">
      <c r="A8" s="1" t="s">
        <v>3</v>
      </c>
      <c r="B8" s="1" t="s">
        <v>61</v>
      </c>
      <c r="C8" s="3">
        <v>22</v>
      </c>
      <c r="D8" s="3">
        <v>22</v>
      </c>
      <c r="E8" s="3">
        <v>5</v>
      </c>
      <c r="F8" s="3"/>
      <c r="G8" s="3" t="s">
        <v>3</v>
      </c>
      <c r="H8" s="3">
        <v>11</v>
      </c>
      <c r="I8" s="3">
        <v>11</v>
      </c>
      <c r="J8" s="84">
        <v>10</v>
      </c>
      <c r="K8" s="3"/>
      <c r="L8" s="3" t="s">
        <v>3</v>
      </c>
      <c r="M8" s="38">
        <v>42</v>
      </c>
      <c r="N8" s="38">
        <v>42</v>
      </c>
      <c r="O8" s="11">
        <v>42</v>
      </c>
      <c r="P8" s="2"/>
      <c r="Q8" s="12">
        <f t="shared" si="0"/>
        <v>75</v>
      </c>
      <c r="R8" s="12">
        <f t="shared" si="0"/>
        <v>75</v>
      </c>
      <c r="S8" s="12">
        <f t="shared" si="0"/>
        <v>57</v>
      </c>
      <c r="T8">
        <f t="shared" si="1"/>
        <v>0</v>
      </c>
      <c r="X8" t="b">
        <f t="shared" si="2"/>
        <v>1</v>
      </c>
      <c r="Y8" s="90" t="s">
        <v>78</v>
      </c>
      <c r="Z8" s="90"/>
      <c r="AA8" s="90"/>
      <c r="AB8" s="90"/>
      <c r="AC8" s="90"/>
      <c r="AD8" s="90">
        <v>57</v>
      </c>
    </row>
    <row r="9" spans="1:30" x14ac:dyDescent="0.35">
      <c r="A9" s="1" t="s">
        <v>4</v>
      </c>
      <c r="B9" s="1" t="s">
        <v>61</v>
      </c>
      <c r="C9" s="3">
        <v>16</v>
      </c>
      <c r="D9" s="3">
        <v>16</v>
      </c>
      <c r="E9" s="3">
        <v>2</v>
      </c>
      <c r="F9" s="3"/>
      <c r="G9" s="3" t="s">
        <v>4</v>
      </c>
      <c r="H9" s="3">
        <v>15</v>
      </c>
      <c r="I9" s="3">
        <v>15</v>
      </c>
      <c r="J9" s="82">
        <v>12</v>
      </c>
      <c r="K9" s="3"/>
      <c r="L9" s="3" t="s">
        <v>44</v>
      </c>
      <c r="M9" s="38">
        <v>17</v>
      </c>
      <c r="N9" s="38">
        <v>17</v>
      </c>
      <c r="O9" s="11">
        <v>17</v>
      </c>
      <c r="P9" s="2"/>
      <c r="Q9" s="12">
        <f t="shared" si="0"/>
        <v>48</v>
      </c>
      <c r="R9" s="12">
        <f t="shared" si="0"/>
        <v>48</v>
      </c>
      <c r="S9" s="12">
        <f t="shared" si="0"/>
        <v>31</v>
      </c>
      <c r="T9">
        <f t="shared" si="1"/>
        <v>0</v>
      </c>
      <c r="U9" s="25" t="s">
        <v>55</v>
      </c>
      <c r="V9" s="25">
        <f>S6+S14</f>
        <v>234</v>
      </c>
      <c r="X9" t="b">
        <f t="shared" si="2"/>
        <v>1</v>
      </c>
      <c r="Y9" s="90" t="s">
        <v>79</v>
      </c>
      <c r="Z9" s="90"/>
      <c r="AA9" s="90"/>
      <c r="AB9" s="90"/>
      <c r="AC9" s="90"/>
      <c r="AD9" s="90">
        <v>31</v>
      </c>
    </row>
    <row r="10" spans="1:30" x14ac:dyDescent="0.35">
      <c r="A10" s="1" t="s">
        <v>5</v>
      </c>
      <c r="B10" s="1" t="s">
        <v>61</v>
      </c>
      <c r="C10" s="3">
        <v>25</v>
      </c>
      <c r="D10" s="3">
        <v>25</v>
      </c>
      <c r="E10" s="85">
        <v>3</v>
      </c>
      <c r="F10" s="3"/>
      <c r="G10" s="3" t="s">
        <v>5</v>
      </c>
      <c r="H10" s="3">
        <v>7</v>
      </c>
      <c r="I10" s="3">
        <v>7</v>
      </c>
      <c r="J10" s="86">
        <v>7</v>
      </c>
      <c r="K10" s="3"/>
      <c r="L10" s="3" t="s">
        <v>45</v>
      </c>
      <c r="M10" s="38">
        <v>18</v>
      </c>
      <c r="N10" s="38">
        <v>16</v>
      </c>
      <c r="O10" s="11">
        <v>16</v>
      </c>
      <c r="P10" s="2"/>
      <c r="Q10" s="12">
        <f t="shared" si="0"/>
        <v>50</v>
      </c>
      <c r="R10" s="12">
        <f t="shared" si="0"/>
        <v>48</v>
      </c>
      <c r="S10" s="12">
        <f t="shared" si="0"/>
        <v>26</v>
      </c>
      <c r="T10">
        <f t="shared" si="1"/>
        <v>2</v>
      </c>
      <c r="X10" t="b">
        <f t="shared" si="2"/>
        <v>1</v>
      </c>
      <c r="Y10" s="90" t="s">
        <v>80</v>
      </c>
      <c r="Z10" s="90"/>
      <c r="AA10" s="90"/>
      <c r="AB10" s="90"/>
      <c r="AC10" s="90"/>
      <c r="AD10" s="90">
        <v>26</v>
      </c>
    </row>
    <row r="11" spans="1:30" x14ac:dyDescent="0.35">
      <c r="A11" s="1" t="s">
        <v>6</v>
      </c>
      <c r="B11" s="1" t="s">
        <v>61</v>
      </c>
      <c r="C11" s="3">
        <v>43</v>
      </c>
      <c r="D11" s="3">
        <v>43</v>
      </c>
      <c r="E11" s="3">
        <v>6</v>
      </c>
      <c r="F11" s="3"/>
      <c r="G11" s="3" t="s">
        <v>27</v>
      </c>
      <c r="H11" s="3">
        <v>13</v>
      </c>
      <c r="I11" s="3">
        <v>13</v>
      </c>
      <c r="J11" s="82">
        <v>11</v>
      </c>
      <c r="K11" s="3"/>
      <c r="L11" s="3" t="s">
        <v>46</v>
      </c>
      <c r="M11" s="38">
        <v>50</v>
      </c>
      <c r="N11" s="38">
        <v>48</v>
      </c>
      <c r="O11" s="11">
        <v>48</v>
      </c>
      <c r="P11" s="2"/>
      <c r="Q11" s="12">
        <f t="shared" si="0"/>
        <v>106</v>
      </c>
      <c r="R11" s="12">
        <f t="shared" si="0"/>
        <v>104</v>
      </c>
      <c r="S11" s="12">
        <f t="shared" si="0"/>
        <v>65</v>
      </c>
      <c r="T11">
        <f t="shared" si="1"/>
        <v>2</v>
      </c>
      <c r="U11" s="26" t="s">
        <v>57</v>
      </c>
      <c r="V11" s="26">
        <f>S9+S10</f>
        <v>57</v>
      </c>
      <c r="X11" t="b">
        <f t="shared" si="2"/>
        <v>1</v>
      </c>
      <c r="Y11" s="90" t="s">
        <v>81</v>
      </c>
      <c r="Z11" s="90"/>
      <c r="AA11" s="90"/>
      <c r="AB11" s="90"/>
      <c r="AC11" s="90"/>
      <c r="AD11" s="90">
        <v>65</v>
      </c>
    </row>
    <row r="12" spans="1:30" x14ac:dyDescent="0.35">
      <c r="A12" s="1" t="s">
        <v>7</v>
      </c>
      <c r="B12" s="1" t="s">
        <v>61</v>
      </c>
      <c r="C12" s="3">
        <v>90</v>
      </c>
      <c r="D12" s="3">
        <v>90</v>
      </c>
      <c r="E12" s="3">
        <v>25</v>
      </c>
      <c r="F12" s="3"/>
      <c r="G12" s="3" t="s">
        <v>7</v>
      </c>
      <c r="H12" s="3">
        <v>58</v>
      </c>
      <c r="I12" s="3">
        <v>58</v>
      </c>
      <c r="J12" s="82">
        <v>46</v>
      </c>
      <c r="K12" s="3"/>
      <c r="L12" s="3" t="s">
        <v>47</v>
      </c>
      <c r="M12" s="83">
        <v>113</v>
      </c>
      <c r="N12" s="38">
        <v>136</v>
      </c>
      <c r="O12" s="11">
        <v>108</v>
      </c>
      <c r="P12" s="2"/>
      <c r="Q12" s="12">
        <f t="shared" si="0"/>
        <v>261</v>
      </c>
      <c r="R12" s="12">
        <f t="shared" si="0"/>
        <v>284</v>
      </c>
      <c r="S12" s="12">
        <f t="shared" si="0"/>
        <v>179</v>
      </c>
      <c r="T12">
        <f t="shared" si="1"/>
        <v>-23</v>
      </c>
      <c r="X12" t="b">
        <f t="shared" si="2"/>
        <v>1</v>
      </c>
      <c r="Y12" s="90" t="s">
        <v>82</v>
      </c>
      <c r="Z12" s="90"/>
      <c r="AA12" s="90"/>
      <c r="AB12" s="90"/>
      <c r="AC12" s="90"/>
      <c r="AD12" s="90">
        <v>179</v>
      </c>
    </row>
    <row r="13" spans="1:30" x14ac:dyDescent="0.35">
      <c r="A13" s="1" t="s">
        <v>8</v>
      </c>
      <c r="B13" s="1" t="s">
        <v>61</v>
      </c>
      <c r="C13" s="3">
        <v>7</v>
      </c>
      <c r="D13" s="3">
        <v>7</v>
      </c>
      <c r="E13" s="3"/>
      <c r="F13" s="3"/>
      <c r="G13" s="3" t="s">
        <v>8</v>
      </c>
      <c r="H13" s="3">
        <v>8</v>
      </c>
      <c r="I13" s="3">
        <v>8</v>
      </c>
      <c r="J13" s="82">
        <v>4</v>
      </c>
      <c r="K13" s="3"/>
      <c r="L13" s="3" t="s">
        <v>48</v>
      </c>
      <c r="M13" s="38">
        <v>15</v>
      </c>
      <c r="N13" s="38">
        <v>15</v>
      </c>
      <c r="O13" s="11">
        <v>15</v>
      </c>
      <c r="P13" s="2"/>
      <c r="Q13" s="12">
        <f t="shared" si="0"/>
        <v>30</v>
      </c>
      <c r="R13" s="12">
        <f t="shared" si="0"/>
        <v>30</v>
      </c>
      <c r="S13" s="12">
        <f t="shared" si="0"/>
        <v>19</v>
      </c>
      <c r="T13">
        <f t="shared" si="1"/>
        <v>0</v>
      </c>
      <c r="U13" t="s">
        <v>60</v>
      </c>
      <c r="X13" t="b">
        <f t="shared" si="2"/>
        <v>1</v>
      </c>
      <c r="Y13" s="90" t="s">
        <v>83</v>
      </c>
      <c r="Z13" s="90"/>
      <c r="AA13" s="90"/>
      <c r="AB13" s="90"/>
      <c r="AC13" s="90"/>
      <c r="AD13" s="90">
        <v>19</v>
      </c>
    </row>
    <row r="14" spans="1:30" x14ac:dyDescent="0.35">
      <c r="A14" s="1" t="s">
        <v>9</v>
      </c>
      <c r="B14" s="1" t="s">
        <v>61</v>
      </c>
      <c r="C14" s="3">
        <v>100</v>
      </c>
      <c r="D14" s="3">
        <v>100</v>
      </c>
      <c r="E14" s="3">
        <v>14</v>
      </c>
      <c r="F14" s="3"/>
      <c r="G14" s="3" t="s">
        <v>9</v>
      </c>
      <c r="H14" s="3">
        <v>60</v>
      </c>
      <c r="I14" s="3">
        <v>60</v>
      </c>
      <c r="J14" s="82">
        <v>39</v>
      </c>
      <c r="K14" s="3"/>
      <c r="L14" s="3" t="s">
        <v>49</v>
      </c>
      <c r="M14" s="83">
        <v>67</v>
      </c>
      <c r="N14" s="38">
        <v>85</v>
      </c>
      <c r="O14" s="11">
        <v>70</v>
      </c>
      <c r="P14" s="2"/>
      <c r="Q14" s="12">
        <f t="shared" si="0"/>
        <v>227</v>
      </c>
      <c r="R14" s="12">
        <f t="shared" si="0"/>
        <v>245</v>
      </c>
      <c r="S14" s="12">
        <f t="shared" si="0"/>
        <v>123</v>
      </c>
      <c r="T14">
        <f t="shared" si="1"/>
        <v>-18</v>
      </c>
      <c r="X14" t="b">
        <f t="shared" si="2"/>
        <v>1</v>
      </c>
      <c r="Y14" s="90" t="s">
        <v>84</v>
      </c>
      <c r="Z14" s="90"/>
      <c r="AA14" s="90"/>
      <c r="AB14" s="90"/>
      <c r="AC14" s="90"/>
      <c r="AD14" s="90">
        <v>123</v>
      </c>
    </row>
    <row r="15" spans="1:30" x14ac:dyDescent="0.35">
      <c r="A15" s="1" t="s">
        <v>10</v>
      </c>
      <c r="B15" s="1" t="s">
        <v>61</v>
      </c>
      <c r="C15" s="3">
        <v>19</v>
      </c>
      <c r="D15" s="3">
        <v>19</v>
      </c>
      <c r="E15" s="3">
        <v>7</v>
      </c>
      <c r="F15" s="3"/>
      <c r="G15" s="3" t="s">
        <v>10</v>
      </c>
      <c r="H15" s="3">
        <v>24</v>
      </c>
      <c r="I15" s="3">
        <v>24</v>
      </c>
      <c r="J15" s="82">
        <v>20</v>
      </c>
      <c r="K15" s="3"/>
      <c r="L15" s="3" t="s">
        <v>50</v>
      </c>
      <c r="M15" s="38">
        <v>44</v>
      </c>
      <c r="N15" s="38">
        <v>44</v>
      </c>
      <c r="O15" s="11">
        <v>44</v>
      </c>
      <c r="P15" s="2"/>
      <c r="Q15" s="12">
        <f t="shared" si="0"/>
        <v>87</v>
      </c>
      <c r="R15" s="12">
        <f t="shared" si="0"/>
        <v>87</v>
      </c>
      <c r="S15" s="12">
        <f t="shared" si="0"/>
        <v>71</v>
      </c>
      <c r="T15">
        <f t="shared" si="1"/>
        <v>0</v>
      </c>
      <c r="X15" t="b">
        <f t="shared" si="2"/>
        <v>1</v>
      </c>
      <c r="Y15" s="90" t="s">
        <v>85</v>
      </c>
      <c r="Z15" s="90"/>
      <c r="AA15" s="90"/>
      <c r="AB15" s="90"/>
      <c r="AC15" s="90"/>
      <c r="AD15" s="90">
        <v>71</v>
      </c>
    </row>
    <row r="16" spans="1:30" x14ac:dyDescent="0.35">
      <c r="A16" s="1" t="s">
        <v>11</v>
      </c>
      <c r="B16" s="1" t="s">
        <v>61</v>
      </c>
      <c r="C16" s="3">
        <v>37</v>
      </c>
      <c r="D16" s="3">
        <v>37</v>
      </c>
      <c r="E16" s="3">
        <v>10</v>
      </c>
      <c r="F16" s="3"/>
      <c r="G16" s="3" t="s">
        <v>11</v>
      </c>
      <c r="H16" s="3">
        <v>29</v>
      </c>
      <c r="I16" s="3">
        <v>29</v>
      </c>
      <c r="J16" s="82">
        <v>20</v>
      </c>
      <c r="K16" s="3"/>
      <c r="L16" s="3" t="s">
        <v>51</v>
      </c>
      <c r="M16" s="38">
        <v>54</v>
      </c>
      <c r="N16" s="38">
        <v>54</v>
      </c>
      <c r="O16" s="11">
        <v>50</v>
      </c>
      <c r="P16" s="2"/>
      <c r="Q16" s="12">
        <f t="shared" si="0"/>
        <v>120</v>
      </c>
      <c r="R16" s="12">
        <f t="shared" si="0"/>
        <v>120</v>
      </c>
      <c r="S16" s="12">
        <f t="shared" si="0"/>
        <v>80</v>
      </c>
      <c r="T16">
        <f t="shared" si="1"/>
        <v>0</v>
      </c>
      <c r="X16" t="b">
        <f t="shared" si="2"/>
        <v>1</v>
      </c>
      <c r="Y16" s="90" t="s">
        <v>86</v>
      </c>
      <c r="Z16" s="90"/>
      <c r="AA16" s="90"/>
      <c r="AB16" s="90"/>
      <c r="AC16" s="90"/>
      <c r="AD16" s="90">
        <v>80</v>
      </c>
    </row>
    <row r="17" spans="1:30" x14ac:dyDescent="0.35">
      <c r="A17" s="1" t="s">
        <v>12</v>
      </c>
      <c r="B17" s="1" t="s">
        <v>61</v>
      </c>
      <c r="C17" s="3">
        <v>12</v>
      </c>
      <c r="D17" s="3">
        <v>12</v>
      </c>
      <c r="E17" s="3">
        <v>3</v>
      </c>
      <c r="F17" s="3"/>
      <c r="G17" s="3" t="s">
        <v>12</v>
      </c>
      <c r="H17" s="3">
        <v>24</v>
      </c>
      <c r="I17" s="3">
        <v>24</v>
      </c>
      <c r="J17" s="86">
        <v>21</v>
      </c>
      <c r="K17" s="3"/>
      <c r="L17" s="3" t="s">
        <v>52</v>
      </c>
      <c r="M17" s="38">
        <v>24</v>
      </c>
      <c r="N17" s="38">
        <v>24</v>
      </c>
      <c r="O17" s="11">
        <v>24</v>
      </c>
      <c r="P17" s="2"/>
      <c r="Q17" s="12">
        <f t="shared" si="0"/>
        <v>60</v>
      </c>
      <c r="R17" s="12">
        <f t="shared" si="0"/>
        <v>60</v>
      </c>
      <c r="S17" s="12">
        <f t="shared" si="0"/>
        <v>48</v>
      </c>
      <c r="T17">
        <f t="shared" si="1"/>
        <v>0</v>
      </c>
      <c r="X17" t="b">
        <f t="shared" si="2"/>
        <v>1</v>
      </c>
      <c r="Y17" s="90" t="s">
        <v>87</v>
      </c>
      <c r="Z17" s="90"/>
      <c r="AA17" s="90"/>
      <c r="AB17" s="90"/>
      <c r="AC17" s="90"/>
      <c r="AD17" s="90">
        <v>48</v>
      </c>
    </row>
    <row r="18" spans="1:30" x14ac:dyDescent="0.35">
      <c r="A18" s="2" t="s">
        <v>3</v>
      </c>
      <c r="B18" s="67" t="s">
        <v>91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8">
        <v>51</v>
      </c>
      <c r="N18" s="38">
        <v>48</v>
      </c>
      <c r="O18" s="38">
        <v>48</v>
      </c>
      <c r="P18" s="2"/>
      <c r="Q18" s="12">
        <f t="shared" si="0"/>
        <v>51</v>
      </c>
      <c r="R18" s="12">
        <f t="shared" si="0"/>
        <v>48</v>
      </c>
      <c r="S18" s="12">
        <f t="shared" si="0"/>
        <v>48</v>
      </c>
      <c r="X18" t="b">
        <f t="shared" si="2"/>
        <v>1</v>
      </c>
      <c r="Y18" s="90" t="s">
        <v>88</v>
      </c>
      <c r="Z18" s="90"/>
      <c r="AA18" s="90"/>
      <c r="AB18" s="90"/>
      <c r="AC18" s="90"/>
      <c r="AD18" s="90">
        <v>48</v>
      </c>
    </row>
    <row r="19" spans="1:30" x14ac:dyDescent="0.35">
      <c r="A19" s="2" t="s">
        <v>7</v>
      </c>
      <c r="B19" s="67" t="s">
        <v>91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8">
        <v>77</v>
      </c>
      <c r="N19" s="38">
        <v>70</v>
      </c>
      <c r="O19" s="38">
        <v>70</v>
      </c>
      <c r="P19" s="2"/>
      <c r="Q19" s="12">
        <f t="shared" si="0"/>
        <v>77</v>
      </c>
      <c r="R19" s="12">
        <f t="shared" si="0"/>
        <v>70</v>
      </c>
      <c r="S19" s="12">
        <f t="shared" si="0"/>
        <v>70</v>
      </c>
      <c r="X19" t="b">
        <f t="shared" si="2"/>
        <v>1</v>
      </c>
      <c r="Y19" s="90" t="s">
        <v>89</v>
      </c>
      <c r="Z19" s="90"/>
      <c r="AA19" s="90"/>
      <c r="AB19" s="90"/>
      <c r="AC19" s="90"/>
      <c r="AD19" s="90">
        <v>70</v>
      </c>
    </row>
    <row r="20" spans="1:30" x14ac:dyDescent="0.35">
      <c r="A20" s="2"/>
      <c r="B20" s="2"/>
      <c r="C20" s="3">
        <f>SUM(C5:C17)</f>
        <v>546</v>
      </c>
      <c r="D20" s="3">
        <f>SUM(D5:D17)</f>
        <v>546</v>
      </c>
      <c r="E20" s="3">
        <f>SUM(E5:E17)</f>
        <v>90</v>
      </c>
      <c r="F20" s="3"/>
      <c r="G20" s="3"/>
      <c r="H20" s="3">
        <f>SUM(H5:H17)</f>
        <v>339</v>
      </c>
      <c r="I20" s="3">
        <f>SUM(I5:I17)</f>
        <v>339</v>
      </c>
      <c r="J20" s="3">
        <f>SUM(J5:J17)</f>
        <v>263</v>
      </c>
      <c r="K20" s="3"/>
      <c r="L20" s="3"/>
      <c r="M20" s="3">
        <f>SUM(M5:M19)</f>
        <v>747</v>
      </c>
      <c r="N20" s="3">
        <f>SUM(N5:N19)</f>
        <v>770</v>
      </c>
      <c r="O20" s="3">
        <f>SUM(O5:O19)</f>
        <v>709</v>
      </c>
      <c r="P20" s="2"/>
      <c r="Q20" s="4">
        <f>SUM(Q5:Q19)</f>
        <v>1632</v>
      </c>
      <c r="R20" s="4">
        <f>SUM(R5:R19)</f>
        <v>1655</v>
      </c>
      <c r="S20" s="4">
        <f>SUM(S5:S19)</f>
        <v>1062</v>
      </c>
      <c r="T20">
        <f>SUM(T5:T17)</f>
        <v>-33</v>
      </c>
      <c r="Y20" s="90"/>
      <c r="Z20" s="90"/>
      <c r="AA20" s="90"/>
      <c r="AB20" s="90"/>
      <c r="AC20" s="90"/>
      <c r="AD20" s="25">
        <f>SUM(AD5:AD19)</f>
        <v>1062</v>
      </c>
    </row>
    <row r="21" spans="1:30" x14ac:dyDescent="0.3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3"/>
      <c r="P21" s="42"/>
      <c r="Q21" s="43"/>
      <c r="R21" s="43"/>
      <c r="S21" s="44"/>
    </row>
    <row r="22" spans="1:30" s="47" customFormat="1" ht="18.5" x14ac:dyDescent="0.45">
      <c r="A22" s="87" t="s">
        <v>92</v>
      </c>
      <c r="B22" s="87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9"/>
      <c r="Q22" s="27"/>
      <c r="R22" s="27"/>
      <c r="S22" s="27"/>
    </row>
    <row r="23" spans="1:30" s="16" customFormat="1" x14ac:dyDescent="0.35">
      <c r="A23" s="45"/>
      <c r="B23" s="45"/>
      <c r="O23" s="13"/>
      <c r="Q23" s="13"/>
      <c r="R23" s="13"/>
      <c r="S23" s="13"/>
    </row>
    <row r="24" spans="1:30" x14ac:dyDescent="0.35">
      <c r="A24" s="2" t="s">
        <v>19</v>
      </c>
      <c r="B24" s="2"/>
      <c r="C24" s="2" t="s">
        <v>14</v>
      </c>
      <c r="D24" s="2" t="s">
        <v>15</v>
      </c>
      <c r="E24" s="2" t="s">
        <v>36</v>
      </c>
      <c r="F24" s="2"/>
      <c r="G24" s="2" t="s">
        <v>20</v>
      </c>
      <c r="H24" s="2" t="s">
        <v>14</v>
      </c>
      <c r="I24" s="2" t="s">
        <v>15</v>
      </c>
      <c r="J24" s="2" t="s">
        <v>36</v>
      </c>
      <c r="K24" s="2"/>
      <c r="L24" s="2" t="s">
        <v>21</v>
      </c>
      <c r="M24" s="10" t="s">
        <v>14</v>
      </c>
      <c r="N24" s="10" t="s">
        <v>15</v>
      </c>
      <c r="O24" s="38" t="s">
        <v>37</v>
      </c>
      <c r="P24" s="2"/>
      <c r="Q24" s="8" t="s">
        <v>38</v>
      </c>
      <c r="R24" s="8" t="s">
        <v>39</v>
      </c>
      <c r="S24" s="8" t="s">
        <v>40</v>
      </c>
    </row>
    <row r="25" spans="1:30" s="16" customFormat="1" x14ac:dyDescent="0.35">
      <c r="A25" s="39" t="s">
        <v>0</v>
      </c>
      <c r="B25" s="39"/>
      <c r="C25" s="4">
        <f>D25*4</f>
        <v>200</v>
      </c>
      <c r="D25" s="4">
        <v>50</v>
      </c>
      <c r="E25" s="4">
        <v>2</v>
      </c>
      <c r="F25" s="4"/>
      <c r="G25" s="4" t="s">
        <v>0</v>
      </c>
      <c r="H25" s="4">
        <f>H5*3</f>
        <v>63</v>
      </c>
      <c r="I25" s="3">
        <v>21</v>
      </c>
      <c r="J25" s="82">
        <v>18</v>
      </c>
      <c r="K25" s="4"/>
      <c r="L25" s="4" t="s">
        <v>41</v>
      </c>
      <c r="M25" s="85">
        <f>M5*3</f>
        <v>171</v>
      </c>
      <c r="N25" s="38">
        <v>55</v>
      </c>
      <c r="O25" s="11">
        <v>53</v>
      </c>
      <c r="P25" s="40"/>
      <c r="Q25" s="41">
        <f>M25+H25+C25</f>
        <v>434</v>
      </c>
      <c r="R25" s="41">
        <f>N25+I25+D25</f>
        <v>126</v>
      </c>
      <c r="S25" s="41">
        <f>O25+J25+E25</f>
        <v>73</v>
      </c>
    </row>
    <row r="26" spans="1:30" s="16" customFormat="1" x14ac:dyDescent="0.35">
      <c r="A26" s="39" t="s">
        <v>1</v>
      </c>
      <c r="B26" s="39"/>
      <c r="C26" s="4">
        <f t="shared" ref="C26:C37" si="3">D26*4</f>
        <v>400</v>
      </c>
      <c r="D26" s="4">
        <v>100</v>
      </c>
      <c r="E26" s="4">
        <v>9</v>
      </c>
      <c r="F26" s="4"/>
      <c r="G26" s="4" t="s">
        <v>1</v>
      </c>
      <c r="H26" s="4">
        <f>H6*3</f>
        <v>120</v>
      </c>
      <c r="I26" s="3">
        <v>40</v>
      </c>
      <c r="J26" s="82">
        <v>34</v>
      </c>
      <c r="K26" s="4"/>
      <c r="L26" s="4" t="s">
        <v>42</v>
      </c>
      <c r="M26" s="85">
        <f>M6*3</f>
        <v>219</v>
      </c>
      <c r="N26" s="38">
        <v>76</v>
      </c>
      <c r="O26" s="11">
        <v>68</v>
      </c>
      <c r="P26" s="40"/>
      <c r="Q26" s="41">
        <f t="shared" ref="Q26:S37" si="4">M26+H26+C26</f>
        <v>739</v>
      </c>
      <c r="R26" s="41">
        <f t="shared" si="4"/>
        <v>216</v>
      </c>
      <c r="S26" s="41">
        <f t="shared" si="4"/>
        <v>111</v>
      </c>
    </row>
    <row r="27" spans="1:30" s="16" customFormat="1" x14ac:dyDescent="0.35">
      <c r="A27" s="39" t="s">
        <v>2</v>
      </c>
      <c r="B27" s="39"/>
      <c r="C27" s="4">
        <f t="shared" si="3"/>
        <v>100</v>
      </c>
      <c r="D27" s="4">
        <v>25</v>
      </c>
      <c r="E27" s="4">
        <v>4</v>
      </c>
      <c r="F27" s="4"/>
      <c r="G27" s="4" t="s">
        <v>2</v>
      </c>
      <c r="H27" s="4">
        <f>H7*3</f>
        <v>87</v>
      </c>
      <c r="I27" s="3">
        <v>29</v>
      </c>
      <c r="J27" s="82">
        <v>21</v>
      </c>
      <c r="K27" s="4"/>
      <c r="L27" s="4" t="s">
        <v>43</v>
      </c>
      <c r="M27" s="85">
        <f>M7*3</f>
        <v>135</v>
      </c>
      <c r="N27" s="38">
        <v>40</v>
      </c>
      <c r="O27" s="11">
        <v>36</v>
      </c>
      <c r="P27" s="40"/>
      <c r="Q27" s="41">
        <f t="shared" si="4"/>
        <v>322</v>
      </c>
      <c r="R27" s="41">
        <f t="shared" si="4"/>
        <v>94</v>
      </c>
      <c r="S27" s="41">
        <f t="shared" si="4"/>
        <v>61</v>
      </c>
    </row>
    <row r="28" spans="1:30" s="16" customFormat="1" x14ac:dyDescent="0.35">
      <c r="A28" s="39" t="s">
        <v>3</v>
      </c>
      <c r="B28" s="39"/>
      <c r="C28" s="4">
        <f t="shared" si="3"/>
        <v>88</v>
      </c>
      <c r="D28" s="4">
        <v>22</v>
      </c>
      <c r="E28" s="4">
        <v>5</v>
      </c>
      <c r="F28" s="4"/>
      <c r="G28" s="4" t="s">
        <v>3</v>
      </c>
      <c r="H28" s="4">
        <f>H8*3</f>
        <v>33</v>
      </c>
      <c r="I28" s="3">
        <v>11</v>
      </c>
      <c r="J28" s="84">
        <v>10</v>
      </c>
      <c r="K28" s="4"/>
      <c r="L28" s="4" t="s">
        <v>3</v>
      </c>
      <c r="M28" s="85">
        <f>M8*3</f>
        <v>126</v>
      </c>
      <c r="N28" s="38">
        <v>42</v>
      </c>
      <c r="O28" s="11">
        <v>42</v>
      </c>
      <c r="P28" s="40"/>
      <c r="Q28" s="41">
        <f t="shared" si="4"/>
        <v>247</v>
      </c>
      <c r="R28" s="41">
        <f t="shared" si="4"/>
        <v>75</v>
      </c>
      <c r="S28" s="41">
        <f t="shared" si="4"/>
        <v>57</v>
      </c>
    </row>
    <row r="29" spans="1:30" s="16" customFormat="1" x14ac:dyDescent="0.35">
      <c r="A29" s="39" t="s">
        <v>4</v>
      </c>
      <c r="B29" s="39"/>
      <c r="C29" s="4">
        <f t="shared" si="3"/>
        <v>64</v>
      </c>
      <c r="D29" s="4">
        <v>16</v>
      </c>
      <c r="E29" s="4">
        <v>2</v>
      </c>
      <c r="F29" s="4"/>
      <c r="G29" s="4" t="s">
        <v>4</v>
      </c>
      <c r="H29" s="4">
        <f>H9*3</f>
        <v>45</v>
      </c>
      <c r="I29" s="3">
        <v>15</v>
      </c>
      <c r="J29" s="82">
        <v>12</v>
      </c>
      <c r="K29" s="4"/>
      <c r="L29" s="4" t="s">
        <v>44</v>
      </c>
      <c r="M29" s="85">
        <f>M9*3</f>
        <v>51</v>
      </c>
      <c r="N29" s="38">
        <v>17</v>
      </c>
      <c r="O29" s="11">
        <v>17</v>
      </c>
      <c r="P29" s="40"/>
      <c r="Q29" s="41">
        <f t="shared" si="4"/>
        <v>160</v>
      </c>
      <c r="R29" s="41">
        <f t="shared" si="4"/>
        <v>48</v>
      </c>
      <c r="S29" s="41">
        <f t="shared" si="4"/>
        <v>31</v>
      </c>
    </row>
    <row r="30" spans="1:30" s="16" customFormat="1" x14ac:dyDescent="0.35">
      <c r="A30" s="39" t="s">
        <v>5</v>
      </c>
      <c r="B30" s="39"/>
      <c r="C30" s="4">
        <f t="shared" si="3"/>
        <v>100</v>
      </c>
      <c r="D30" s="4">
        <v>25</v>
      </c>
      <c r="E30" s="4">
        <v>3</v>
      </c>
      <c r="F30" s="4"/>
      <c r="G30" s="4" t="s">
        <v>5</v>
      </c>
      <c r="H30" s="4">
        <f>H10*3</f>
        <v>21</v>
      </c>
      <c r="I30" s="3">
        <v>7</v>
      </c>
      <c r="J30" s="86">
        <v>7</v>
      </c>
      <c r="K30" s="4"/>
      <c r="L30" s="4" t="s">
        <v>45</v>
      </c>
      <c r="M30" s="85">
        <f>M10*3</f>
        <v>54</v>
      </c>
      <c r="N30" s="38">
        <v>16</v>
      </c>
      <c r="O30" s="11">
        <v>16</v>
      </c>
      <c r="P30" s="40"/>
      <c r="Q30" s="41">
        <f t="shared" si="4"/>
        <v>175</v>
      </c>
      <c r="R30" s="41">
        <f t="shared" si="4"/>
        <v>48</v>
      </c>
      <c r="S30" s="41">
        <f t="shared" si="4"/>
        <v>26</v>
      </c>
    </row>
    <row r="31" spans="1:30" s="16" customFormat="1" x14ac:dyDescent="0.35">
      <c r="A31" s="39" t="s">
        <v>6</v>
      </c>
      <c r="B31" s="39"/>
      <c r="C31" s="4">
        <f t="shared" si="3"/>
        <v>172</v>
      </c>
      <c r="D31" s="4">
        <v>43</v>
      </c>
      <c r="E31" s="4">
        <v>6</v>
      </c>
      <c r="F31" s="4"/>
      <c r="G31" s="4" t="s">
        <v>27</v>
      </c>
      <c r="H31" s="4">
        <f>H11*3</f>
        <v>39</v>
      </c>
      <c r="I31" s="3">
        <v>13</v>
      </c>
      <c r="J31" s="82">
        <v>11</v>
      </c>
      <c r="K31" s="4"/>
      <c r="L31" s="4" t="s">
        <v>46</v>
      </c>
      <c r="M31" s="85">
        <f>M11*3</f>
        <v>150</v>
      </c>
      <c r="N31" s="38">
        <v>48</v>
      </c>
      <c r="O31" s="11">
        <v>48</v>
      </c>
      <c r="P31" s="40"/>
      <c r="Q31" s="41">
        <f t="shared" si="4"/>
        <v>361</v>
      </c>
      <c r="R31" s="41">
        <f t="shared" si="4"/>
        <v>104</v>
      </c>
      <c r="S31" s="41">
        <f t="shared" si="4"/>
        <v>65</v>
      </c>
    </row>
    <row r="32" spans="1:30" s="16" customFormat="1" x14ac:dyDescent="0.35">
      <c r="A32" s="39" t="s">
        <v>7</v>
      </c>
      <c r="B32" s="39"/>
      <c r="C32" s="4">
        <f t="shared" si="3"/>
        <v>360</v>
      </c>
      <c r="D32" s="4">
        <v>90</v>
      </c>
      <c r="E32" s="4">
        <v>25</v>
      </c>
      <c r="F32" s="4"/>
      <c r="G32" s="4" t="s">
        <v>7</v>
      </c>
      <c r="H32" s="4">
        <f>H12*3</f>
        <v>174</v>
      </c>
      <c r="I32" s="3">
        <v>58</v>
      </c>
      <c r="J32" s="82">
        <v>46</v>
      </c>
      <c r="K32" s="4"/>
      <c r="L32" s="4" t="s">
        <v>47</v>
      </c>
      <c r="M32" s="85">
        <f>M12*3</f>
        <v>339</v>
      </c>
      <c r="N32" s="38">
        <v>136</v>
      </c>
      <c r="O32" s="11">
        <v>108</v>
      </c>
      <c r="P32" s="40"/>
      <c r="Q32" s="41">
        <f t="shared" si="4"/>
        <v>873</v>
      </c>
      <c r="R32" s="41">
        <f t="shared" si="4"/>
        <v>284</v>
      </c>
      <c r="S32" s="41">
        <f t="shared" si="4"/>
        <v>179</v>
      </c>
    </row>
    <row r="33" spans="1:19" s="16" customFormat="1" x14ac:dyDescent="0.35">
      <c r="A33" s="39" t="s">
        <v>8</v>
      </c>
      <c r="B33" s="39"/>
      <c r="C33" s="4">
        <f t="shared" si="3"/>
        <v>28</v>
      </c>
      <c r="D33" s="4">
        <v>7</v>
      </c>
      <c r="E33" s="4"/>
      <c r="F33" s="4"/>
      <c r="G33" s="4" t="s">
        <v>8</v>
      </c>
      <c r="H33" s="4">
        <f>H13*3</f>
        <v>24</v>
      </c>
      <c r="I33" s="3">
        <v>8</v>
      </c>
      <c r="J33" s="82">
        <v>4</v>
      </c>
      <c r="K33" s="4"/>
      <c r="L33" s="4" t="s">
        <v>48</v>
      </c>
      <c r="M33" s="85">
        <f>M13*3</f>
        <v>45</v>
      </c>
      <c r="N33" s="38">
        <v>15</v>
      </c>
      <c r="O33" s="11">
        <v>15</v>
      </c>
      <c r="P33" s="40"/>
      <c r="Q33" s="41">
        <f t="shared" si="4"/>
        <v>97</v>
      </c>
      <c r="R33" s="41">
        <f t="shared" si="4"/>
        <v>30</v>
      </c>
      <c r="S33" s="41">
        <f t="shared" si="4"/>
        <v>19</v>
      </c>
    </row>
    <row r="34" spans="1:19" s="16" customFormat="1" x14ac:dyDescent="0.35">
      <c r="A34" s="39" t="s">
        <v>9</v>
      </c>
      <c r="B34" s="39"/>
      <c r="C34" s="4">
        <f t="shared" si="3"/>
        <v>400</v>
      </c>
      <c r="D34" s="4">
        <v>100</v>
      </c>
      <c r="E34" s="4">
        <v>14</v>
      </c>
      <c r="F34" s="4"/>
      <c r="G34" s="4" t="s">
        <v>9</v>
      </c>
      <c r="H34" s="4">
        <f>H14*3</f>
        <v>180</v>
      </c>
      <c r="I34" s="3">
        <v>60</v>
      </c>
      <c r="J34" s="82">
        <v>39</v>
      </c>
      <c r="K34" s="4"/>
      <c r="L34" s="4" t="s">
        <v>49</v>
      </c>
      <c r="M34" s="85">
        <f>M14*3</f>
        <v>201</v>
      </c>
      <c r="N34" s="38">
        <v>85</v>
      </c>
      <c r="O34" s="11">
        <v>70</v>
      </c>
      <c r="P34" s="40"/>
      <c r="Q34" s="41">
        <f t="shared" si="4"/>
        <v>781</v>
      </c>
      <c r="R34" s="41">
        <f t="shared" si="4"/>
        <v>245</v>
      </c>
      <c r="S34" s="41">
        <f t="shared" si="4"/>
        <v>123</v>
      </c>
    </row>
    <row r="35" spans="1:19" s="16" customFormat="1" x14ac:dyDescent="0.35">
      <c r="A35" s="39" t="s">
        <v>10</v>
      </c>
      <c r="B35" s="39"/>
      <c r="C35" s="4">
        <f t="shared" si="3"/>
        <v>76</v>
      </c>
      <c r="D35" s="4">
        <v>19</v>
      </c>
      <c r="E35" s="4">
        <v>7</v>
      </c>
      <c r="F35" s="4"/>
      <c r="G35" s="4" t="s">
        <v>10</v>
      </c>
      <c r="H35" s="4">
        <f>H15*3</f>
        <v>72</v>
      </c>
      <c r="I35" s="3">
        <v>24</v>
      </c>
      <c r="J35" s="82">
        <v>20</v>
      </c>
      <c r="K35" s="4"/>
      <c r="L35" s="4" t="s">
        <v>50</v>
      </c>
      <c r="M35" s="85">
        <f>M15*3</f>
        <v>132</v>
      </c>
      <c r="N35" s="38">
        <v>44</v>
      </c>
      <c r="O35" s="11">
        <v>44</v>
      </c>
      <c r="P35" s="40"/>
      <c r="Q35" s="41">
        <f t="shared" si="4"/>
        <v>280</v>
      </c>
      <c r="R35" s="41">
        <f t="shared" si="4"/>
        <v>87</v>
      </c>
      <c r="S35" s="41">
        <f t="shared" si="4"/>
        <v>71</v>
      </c>
    </row>
    <row r="36" spans="1:19" s="16" customFormat="1" x14ac:dyDescent="0.35">
      <c r="A36" s="39" t="s">
        <v>11</v>
      </c>
      <c r="B36" s="39"/>
      <c r="C36" s="4">
        <f t="shared" si="3"/>
        <v>148</v>
      </c>
      <c r="D36" s="4">
        <v>37</v>
      </c>
      <c r="E36" s="4">
        <v>10</v>
      </c>
      <c r="F36" s="4"/>
      <c r="G36" s="4" t="s">
        <v>11</v>
      </c>
      <c r="H36" s="4">
        <f>H16*3</f>
        <v>87</v>
      </c>
      <c r="I36" s="3">
        <v>29</v>
      </c>
      <c r="J36" s="82">
        <v>20</v>
      </c>
      <c r="K36" s="4"/>
      <c r="L36" s="4" t="s">
        <v>51</v>
      </c>
      <c r="M36" s="85">
        <f>M16*3</f>
        <v>162</v>
      </c>
      <c r="N36" s="38">
        <v>54</v>
      </c>
      <c r="O36" s="11">
        <v>50</v>
      </c>
      <c r="P36" s="40"/>
      <c r="Q36" s="41">
        <f t="shared" si="4"/>
        <v>397</v>
      </c>
      <c r="R36" s="41">
        <f t="shared" si="4"/>
        <v>120</v>
      </c>
      <c r="S36" s="41">
        <f t="shared" si="4"/>
        <v>80</v>
      </c>
    </row>
    <row r="37" spans="1:19" s="16" customFormat="1" x14ac:dyDescent="0.35">
      <c r="A37" s="39" t="s">
        <v>12</v>
      </c>
      <c r="B37" s="39"/>
      <c r="C37" s="4">
        <f t="shared" si="3"/>
        <v>48</v>
      </c>
      <c r="D37" s="4">
        <v>12</v>
      </c>
      <c r="E37" s="4">
        <v>3</v>
      </c>
      <c r="F37" s="4"/>
      <c r="G37" s="4" t="s">
        <v>12</v>
      </c>
      <c r="H37" s="4">
        <f>H17*3</f>
        <v>72</v>
      </c>
      <c r="I37" s="3">
        <v>24</v>
      </c>
      <c r="J37" s="86">
        <v>21</v>
      </c>
      <c r="K37" s="4"/>
      <c r="L37" s="4" t="s">
        <v>52</v>
      </c>
      <c r="M37" s="85">
        <f>M17*3</f>
        <v>72</v>
      </c>
      <c r="N37" s="38">
        <v>24</v>
      </c>
      <c r="O37" s="11">
        <v>24</v>
      </c>
      <c r="P37" s="40"/>
      <c r="Q37" s="41">
        <f t="shared" si="4"/>
        <v>192</v>
      </c>
      <c r="R37" s="41">
        <f t="shared" si="4"/>
        <v>60</v>
      </c>
      <c r="S37" s="41">
        <f t="shared" si="4"/>
        <v>48</v>
      </c>
    </row>
    <row r="38" spans="1:19" s="16" customFormat="1" x14ac:dyDescent="0.35">
      <c r="A38" s="40"/>
      <c r="B38" s="40"/>
      <c r="C38" s="4">
        <f>SUM(C25:C37)</f>
        <v>2184</v>
      </c>
      <c r="D38" s="4">
        <f>SUM(D25:D37)</f>
        <v>546</v>
      </c>
      <c r="E38" s="4">
        <f>SUM(E25:E37)</f>
        <v>90</v>
      </c>
      <c r="F38" s="4"/>
      <c r="G38" s="4"/>
      <c r="H38" s="4">
        <f>SUM(H25:H37)</f>
        <v>1017</v>
      </c>
      <c r="I38" s="4">
        <f>SUM(I25:I37)</f>
        <v>339</v>
      </c>
      <c r="J38" s="4">
        <f>SUM(J25:J37)</f>
        <v>263</v>
      </c>
      <c r="K38" s="4"/>
      <c r="L38" s="4"/>
      <c r="M38" s="4">
        <f>SUM(M25:M37)</f>
        <v>1857</v>
      </c>
      <c r="N38" s="4">
        <f>SUM(N25:N37)</f>
        <v>652</v>
      </c>
      <c r="O38" s="4">
        <f>SUM(O25:O37)</f>
        <v>591</v>
      </c>
      <c r="P38" s="40"/>
      <c r="Q38" s="28">
        <f>SUM(Q25:Q37)</f>
        <v>5058</v>
      </c>
      <c r="R38" s="28">
        <f>SUM(R25:R37)</f>
        <v>1537</v>
      </c>
      <c r="S38" s="28">
        <f>SUM(S25:S37)</f>
        <v>944</v>
      </c>
    </row>
    <row r="40" spans="1:19" x14ac:dyDescent="0.35">
      <c r="A40" t="s">
        <v>31</v>
      </c>
    </row>
    <row r="41" spans="1:19" x14ac:dyDescent="0.35">
      <c r="B41" t="s">
        <v>32</v>
      </c>
    </row>
    <row r="42" spans="1:19" x14ac:dyDescent="0.35">
      <c r="B42" t="s">
        <v>33</v>
      </c>
    </row>
    <row r="43" spans="1:19" x14ac:dyDescent="0.35">
      <c r="B43" t="s">
        <v>34</v>
      </c>
    </row>
    <row r="44" spans="1:19" x14ac:dyDescent="0.35">
      <c r="B44" t="s">
        <v>35</v>
      </c>
    </row>
  </sheetData>
  <mergeCells count="9">
    <mergeCell ref="R3:R4"/>
    <mergeCell ref="S3:S4"/>
    <mergeCell ref="Y4:AD4"/>
    <mergeCell ref="A3:A4"/>
    <mergeCell ref="B3:B4"/>
    <mergeCell ref="C3:E3"/>
    <mergeCell ref="H3:J3"/>
    <mergeCell ref="M3:O3"/>
    <mergeCell ref="Q3:Q4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1F916-BFD1-4807-A21C-8E420629F020}">
  <dimension ref="A1:AC26"/>
  <sheetViews>
    <sheetView topLeftCell="C1" zoomScale="70" zoomScaleNormal="70" workbookViewId="0">
      <selection activeCell="W5" sqref="W5"/>
    </sheetView>
  </sheetViews>
  <sheetFormatPr defaultRowHeight="14.5" x14ac:dyDescent="0.35"/>
  <cols>
    <col min="1" max="1" width="5.7265625" customWidth="1"/>
    <col min="2" max="2" width="42.26953125" bestFit="1" customWidth="1"/>
    <col min="3" max="8" width="8.26953125" style="5" customWidth="1"/>
    <col min="9" max="9" width="11.6328125" style="5" customWidth="1"/>
    <col min="10" max="12" width="8.26953125" style="5" customWidth="1"/>
    <col min="14" max="15" width="8.7265625" style="5"/>
    <col min="16" max="16" width="13.81640625" style="5" bestFit="1" customWidth="1"/>
    <col min="17" max="19" width="0" hidden="1" customWidth="1"/>
  </cols>
  <sheetData>
    <row r="1" spans="1:29" ht="18.5" x14ac:dyDescent="0.45">
      <c r="A1" s="58" t="s">
        <v>16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3" spans="1:29" x14ac:dyDescent="0.35">
      <c r="A3" s="59" t="s">
        <v>17</v>
      </c>
      <c r="B3" s="59" t="s">
        <v>18</v>
      </c>
      <c r="C3" s="59" t="s">
        <v>19</v>
      </c>
      <c r="D3" s="59"/>
      <c r="E3" s="59"/>
      <c r="F3" s="59" t="s">
        <v>20</v>
      </c>
      <c r="G3" s="59"/>
      <c r="H3" s="59"/>
      <c r="I3" s="60" t="s">
        <v>21</v>
      </c>
      <c r="J3" s="61"/>
      <c r="K3" s="61"/>
      <c r="L3" s="62"/>
      <c r="M3" s="2"/>
      <c r="N3" s="55" t="s">
        <v>13</v>
      </c>
      <c r="O3" s="56"/>
      <c r="P3" s="57"/>
    </row>
    <row r="4" spans="1:29" ht="24" x14ac:dyDescent="0.35">
      <c r="A4" s="59"/>
      <c r="B4" s="59"/>
      <c r="C4" s="29" t="s">
        <v>22</v>
      </c>
      <c r="D4" s="29" t="s">
        <v>15</v>
      </c>
      <c r="E4" s="29" t="s">
        <v>23</v>
      </c>
      <c r="F4" s="29" t="s">
        <v>22</v>
      </c>
      <c r="G4" s="29" t="s">
        <v>15</v>
      </c>
      <c r="H4" s="29" t="s">
        <v>23</v>
      </c>
      <c r="I4" s="34" t="s">
        <v>24</v>
      </c>
      <c r="J4" s="30" t="s">
        <v>25</v>
      </c>
      <c r="K4" s="29" t="s">
        <v>15</v>
      </c>
      <c r="L4" s="29" t="s">
        <v>23</v>
      </c>
      <c r="M4" s="2"/>
      <c r="N4" s="14" t="s">
        <v>14</v>
      </c>
      <c r="O4" s="14" t="s">
        <v>15</v>
      </c>
      <c r="P4" s="14" t="s">
        <v>23</v>
      </c>
      <c r="Q4" s="17" t="s">
        <v>54</v>
      </c>
      <c r="R4" s="15" t="s">
        <v>53</v>
      </c>
      <c r="W4" s="92" t="s">
        <v>95</v>
      </c>
      <c r="X4" s="92"/>
      <c r="Y4" s="92"/>
      <c r="Z4" s="92"/>
      <c r="AA4" s="92"/>
      <c r="AB4" s="92"/>
      <c r="AC4" s="92"/>
    </row>
    <row r="5" spans="1:29" x14ac:dyDescent="0.35">
      <c r="A5" s="2">
        <v>1</v>
      </c>
      <c r="B5" s="2" t="s">
        <v>26</v>
      </c>
      <c r="C5" s="37">
        <v>196</v>
      </c>
      <c r="D5" s="3">
        <v>50</v>
      </c>
      <c r="E5" s="3">
        <v>13</v>
      </c>
      <c r="F5" s="3">
        <v>138</v>
      </c>
      <c r="G5" s="3">
        <v>42</v>
      </c>
      <c r="H5" s="3">
        <v>37</v>
      </c>
      <c r="I5" s="35">
        <f>J5*3</f>
        <v>132</v>
      </c>
      <c r="J5" s="6">
        <v>44</v>
      </c>
      <c r="K5" s="14">
        <v>44</v>
      </c>
      <c r="L5" s="3">
        <v>37</v>
      </c>
      <c r="M5" s="2"/>
      <c r="N5" s="3">
        <f>I5+F5+C5</f>
        <v>466</v>
      </c>
      <c r="O5" s="3">
        <f>K5+G5+D5</f>
        <v>136</v>
      </c>
      <c r="P5" s="3">
        <f>L5+H5+E5</f>
        <v>87</v>
      </c>
      <c r="Q5" s="16">
        <f>P5+P11+P12+P13+P15+P16+P17</f>
        <v>468</v>
      </c>
      <c r="R5" s="18">
        <v>498</v>
      </c>
      <c r="W5" s="90" t="s">
        <v>75</v>
      </c>
      <c r="X5" s="90"/>
      <c r="Y5" s="90"/>
      <c r="Z5" s="90"/>
      <c r="AA5" s="90"/>
      <c r="AB5" s="90">
        <v>87</v>
      </c>
      <c r="AC5" s="90" t="b">
        <f>AB5=P5</f>
        <v>1</v>
      </c>
    </row>
    <row r="6" spans="1:29" x14ac:dyDescent="0.35">
      <c r="A6" s="2">
        <v>2</v>
      </c>
      <c r="B6" s="2" t="s">
        <v>1</v>
      </c>
      <c r="C6" s="37">
        <v>248</v>
      </c>
      <c r="D6" s="3">
        <v>80</v>
      </c>
      <c r="E6" s="3">
        <v>32</v>
      </c>
      <c r="F6" s="3">
        <v>186</v>
      </c>
      <c r="G6" s="3">
        <v>59</v>
      </c>
      <c r="H6" s="3">
        <v>54</v>
      </c>
      <c r="I6" s="35">
        <f t="shared" ref="I6:I17" si="0">J6*3</f>
        <v>78</v>
      </c>
      <c r="J6" s="3">
        <v>26</v>
      </c>
      <c r="K6" s="14">
        <v>21</v>
      </c>
      <c r="L6" s="3">
        <v>16</v>
      </c>
      <c r="M6" s="2"/>
      <c r="N6" s="3">
        <f t="shared" ref="N6:N19" si="1">I6+F6+C6</f>
        <v>512</v>
      </c>
      <c r="O6" s="3">
        <f t="shared" ref="O6:O19" si="2">K6+G6+D6</f>
        <v>160</v>
      </c>
      <c r="P6" s="3">
        <f t="shared" ref="P6:P19" si="3">L6+H6+E6</f>
        <v>102</v>
      </c>
      <c r="W6" s="90" t="s">
        <v>76</v>
      </c>
      <c r="X6" s="90"/>
      <c r="Y6" s="90"/>
      <c r="Z6" s="90"/>
      <c r="AA6" s="90"/>
      <c r="AB6" s="90">
        <v>102</v>
      </c>
      <c r="AC6" s="90" t="b">
        <f t="shared" ref="AC6:AC19" si="4">AB6=P6</f>
        <v>1</v>
      </c>
    </row>
    <row r="7" spans="1:29" x14ac:dyDescent="0.35">
      <c r="A7" s="2">
        <v>3</v>
      </c>
      <c r="B7" s="2" t="s">
        <v>2</v>
      </c>
      <c r="C7" s="37">
        <v>99</v>
      </c>
      <c r="D7" s="3">
        <v>34</v>
      </c>
      <c r="E7" s="3">
        <v>16</v>
      </c>
      <c r="F7" s="3">
        <v>116</v>
      </c>
      <c r="G7" s="3">
        <v>37</v>
      </c>
      <c r="H7" s="3">
        <v>30</v>
      </c>
      <c r="I7" s="35">
        <f t="shared" si="0"/>
        <v>102</v>
      </c>
      <c r="J7" s="3">
        <v>34</v>
      </c>
      <c r="K7" s="14">
        <v>33</v>
      </c>
      <c r="L7" s="3">
        <v>27</v>
      </c>
      <c r="M7" s="2"/>
      <c r="N7" s="3">
        <f t="shared" si="1"/>
        <v>317</v>
      </c>
      <c r="O7" s="3">
        <f t="shared" si="2"/>
        <v>104</v>
      </c>
      <c r="P7" s="3">
        <f t="shared" si="3"/>
        <v>73</v>
      </c>
      <c r="Q7" s="19" t="s">
        <v>56</v>
      </c>
      <c r="W7" s="90" t="s">
        <v>77</v>
      </c>
      <c r="X7" s="90"/>
      <c r="Y7" s="90"/>
      <c r="Z7" s="90"/>
      <c r="AA7" s="90"/>
      <c r="AB7" s="90">
        <v>73</v>
      </c>
      <c r="AC7" s="90" t="b">
        <f t="shared" si="4"/>
        <v>1</v>
      </c>
    </row>
    <row r="8" spans="1:29" x14ac:dyDescent="0.35">
      <c r="A8" s="2">
        <v>4</v>
      </c>
      <c r="B8" s="2" t="s">
        <v>3</v>
      </c>
      <c r="C8" s="37">
        <v>87</v>
      </c>
      <c r="D8" s="3">
        <v>35</v>
      </c>
      <c r="E8" s="3">
        <v>14</v>
      </c>
      <c r="F8" s="3">
        <v>104</v>
      </c>
      <c r="G8" s="3">
        <v>29</v>
      </c>
      <c r="H8" s="3">
        <v>25</v>
      </c>
      <c r="I8" s="35">
        <f t="shared" si="0"/>
        <v>72</v>
      </c>
      <c r="J8" s="3">
        <v>24</v>
      </c>
      <c r="K8" s="14">
        <v>24</v>
      </c>
      <c r="L8" s="3">
        <v>17</v>
      </c>
      <c r="M8" s="2"/>
      <c r="N8" s="3">
        <f t="shared" si="1"/>
        <v>263</v>
      </c>
      <c r="O8" s="3">
        <f t="shared" si="2"/>
        <v>88</v>
      </c>
      <c r="P8" s="3">
        <f t="shared" si="3"/>
        <v>56</v>
      </c>
      <c r="Q8" s="19">
        <f>P7+P8</f>
        <v>129</v>
      </c>
      <c r="W8" s="90" t="s">
        <v>78</v>
      </c>
      <c r="X8" s="90"/>
      <c r="Y8" s="90"/>
      <c r="Z8" s="90"/>
      <c r="AA8" s="90"/>
      <c r="AB8" s="90">
        <v>56</v>
      </c>
      <c r="AC8" s="90" t="b">
        <f t="shared" si="4"/>
        <v>1</v>
      </c>
    </row>
    <row r="9" spans="1:29" x14ac:dyDescent="0.35">
      <c r="A9" s="2">
        <v>5</v>
      </c>
      <c r="B9" s="2" t="s">
        <v>4</v>
      </c>
      <c r="C9" s="37">
        <v>42</v>
      </c>
      <c r="D9" s="3">
        <v>20</v>
      </c>
      <c r="E9" s="3">
        <v>2</v>
      </c>
      <c r="F9" s="3">
        <v>36</v>
      </c>
      <c r="G9" s="3">
        <v>8</v>
      </c>
      <c r="H9" s="3">
        <v>8</v>
      </c>
      <c r="I9" s="35">
        <f t="shared" si="0"/>
        <v>45</v>
      </c>
      <c r="J9" s="3">
        <v>15</v>
      </c>
      <c r="K9" s="14">
        <v>15</v>
      </c>
      <c r="L9" s="3">
        <v>14</v>
      </c>
      <c r="M9" s="2"/>
      <c r="N9" s="3">
        <f t="shared" si="1"/>
        <v>123</v>
      </c>
      <c r="O9" s="3">
        <f t="shared" si="2"/>
        <v>43</v>
      </c>
      <c r="P9" s="3">
        <f t="shared" si="3"/>
        <v>24</v>
      </c>
      <c r="W9" s="90" t="s">
        <v>79</v>
      </c>
      <c r="X9" s="90"/>
      <c r="Y9" s="90"/>
      <c r="Z9" s="90"/>
      <c r="AA9" s="90"/>
      <c r="AB9" s="90">
        <v>24</v>
      </c>
      <c r="AC9" s="90" t="b">
        <f t="shared" si="4"/>
        <v>1</v>
      </c>
    </row>
    <row r="10" spans="1:29" x14ac:dyDescent="0.35">
      <c r="A10" s="2">
        <v>6</v>
      </c>
      <c r="B10" s="2" t="s">
        <v>5</v>
      </c>
      <c r="C10" s="37">
        <v>57</v>
      </c>
      <c r="D10" s="3">
        <v>35</v>
      </c>
      <c r="E10" s="3">
        <v>6</v>
      </c>
      <c r="F10" s="3">
        <v>43</v>
      </c>
      <c r="G10" s="3">
        <v>8</v>
      </c>
      <c r="H10" s="3">
        <v>6</v>
      </c>
      <c r="I10" s="35">
        <f t="shared" si="0"/>
        <v>33</v>
      </c>
      <c r="J10" s="3">
        <v>11</v>
      </c>
      <c r="K10" s="14">
        <v>11</v>
      </c>
      <c r="L10" s="3">
        <v>5</v>
      </c>
      <c r="M10" s="2"/>
      <c r="N10" s="3">
        <f t="shared" si="1"/>
        <v>133</v>
      </c>
      <c r="O10" s="3">
        <f t="shared" si="2"/>
        <v>54</v>
      </c>
      <c r="P10" s="3">
        <f t="shared" si="3"/>
        <v>17</v>
      </c>
      <c r="W10" s="90" t="s">
        <v>80</v>
      </c>
      <c r="X10" s="90"/>
      <c r="Y10" s="90"/>
      <c r="Z10" s="90"/>
      <c r="AA10" s="90"/>
      <c r="AB10" s="90">
        <v>17</v>
      </c>
      <c r="AC10" s="90" t="b">
        <f t="shared" si="4"/>
        <v>1</v>
      </c>
    </row>
    <row r="11" spans="1:29" x14ac:dyDescent="0.35">
      <c r="A11" s="2">
        <v>7</v>
      </c>
      <c r="B11" s="2" t="s">
        <v>27</v>
      </c>
      <c r="C11" s="37">
        <v>171</v>
      </c>
      <c r="D11" s="3">
        <v>50</v>
      </c>
      <c r="E11" s="3">
        <v>20</v>
      </c>
      <c r="F11" s="3">
        <v>96</v>
      </c>
      <c r="G11" s="3">
        <v>25</v>
      </c>
      <c r="H11" s="3">
        <v>17</v>
      </c>
      <c r="I11" s="35">
        <f t="shared" si="0"/>
        <v>84</v>
      </c>
      <c r="J11" s="6">
        <v>28</v>
      </c>
      <c r="K11" s="14">
        <v>28</v>
      </c>
      <c r="L11" s="3">
        <v>28</v>
      </c>
      <c r="M11" s="2"/>
      <c r="N11" s="3">
        <f t="shared" si="1"/>
        <v>351</v>
      </c>
      <c r="O11" s="3">
        <f t="shared" si="2"/>
        <v>103</v>
      </c>
      <c r="P11" s="3">
        <f t="shared" si="3"/>
        <v>65</v>
      </c>
      <c r="W11" s="90" t="s">
        <v>81</v>
      </c>
      <c r="X11" s="90"/>
      <c r="Y11" s="90"/>
      <c r="Z11" s="90"/>
      <c r="AA11" s="90"/>
      <c r="AB11" s="90">
        <v>65</v>
      </c>
      <c r="AC11" s="90" t="b">
        <f t="shared" si="4"/>
        <v>1</v>
      </c>
    </row>
    <row r="12" spans="1:29" x14ac:dyDescent="0.35">
      <c r="A12" s="2">
        <v>8</v>
      </c>
      <c r="B12" s="2" t="s">
        <v>7</v>
      </c>
      <c r="C12" s="37">
        <v>313</v>
      </c>
      <c r="D12" s="3">
        <v>70</v>
      </c>
      <c r="E12" s="3">
        <v>41</v>
      </c>
      <c r="F12" s="3">
        <v>181</v>
      </c>
      <c r="G12" s="3">
        <v>95</v>
      </c>
      <c r="H12" s="3">
        <v>87</v>
      </c>
      <c r="I12" s="35">
        <f t="shared" si="0"/>
        <v>93</v>
      </c>
      <c r="J12" s="3">
        <v>31</v>
      </c>
      <c r="K12" s="14">
        <v>31</v>
      </c>
      <c r="L12" s="3">
        <v>28</v>
      </c>
      <c r="M12" s="2"/>
      <c r="N12" s="3">
        <f t="shared" si="1"/>
        <v>587</v>
      </c>
      <c r="O12" s="3">
        <f t="shared" si="2"/>
        <v>196</v>
      </c>
      <c r="P12" s="3">
        <f t="shared" si="3"/>
        <v>156</v>
      </c>
      <c r="W12" s="90" t="s">
        <v>82</v>
      </c>
      <c r="X12" s="90"/>
      <c r="Y12" s="90"/>
      <c r="Z12" s="90"/>
      <c r="AA12" s="90"/>
      <c r="AB12" s="90">
        <v>156</v>
      </c>
      <c r="AC12" s="90" t="b">
        <f t="shared" si="4"/>
        <v>1</v>
      </c>
    </row>
    <row r="13" spans="1:29" x14ac:dyDescent="0.35">
      <c r="A13" s="2">
        <v>9</v>
      </c>
      <c r="B13" s="2" t="s">
        <v>8</v>
      </c>
      <c r="C13" s="37">
        <v>51</v>
      </c>
      <c r="D13" s="3">
        <v>20</v>
      </c>
      <c r="E13" s="3">
        <v>1</v>
      </c>
      <c r="F13" s="3">
        <v>32</v>
      </c>
      <c r="G13" s="3">
        <v>13</v>
      </c>
      <c r="H13" s="3">
        <v>8</v>
      </c>
      <c r="I13" s="35">
        <f t="shared" si="0"/>
        <v>24</v>
      </c>
      <c r="J13" s="6">
        <v>8</v>
      </c>
      <c r="K13" s="14">
        <v>8</v>
      </c>
      <c r="L13" s="3">
        <v>4</v>
      </c>
      <c r="M13" s="2"/>
      <c r="N13" s="3">
        <f t="shared" si="1"/>
        <v>107</v>
      </c>
      <c r="O13" s="3">
        <f t="shared" si="2"/>
        <v>41</v>
      </c>
      <c r="P13" s="3">
        <f t="shared" si="3"/>
        <v>13</v>
      </c>
      <c r="Q13" s="20" t="s">
        <v>55</v>
      </c>
      <c r="W13" s="90" t="s">
        <v>83</v>
      </c>
      <c r="X13" s="90"/>
      <c r="Y13" s="90"/>
      <c r="Z13" s="90"/>
      <c r="AA13" s="90"/>
      <c r="AB13" s="90">
        <v>13</v>
      </c>
      <c r="AC13" s="90" t="b">
        <f t="shared" si="4"/>
        <v>1</v>
      </c>
    </row>
    <row r="14" spans="1:29" x14ac:dyDescent="0.35">
      <c r="A14" s="2">
        <v>10</v>
      </c>
      <c r="B14" s="2" t="s">
        <v>9</v>
      </c>
      <c r="C14" s="37">
        <v>288</v>
      </c>
      <c r="D14" s="3">
        <v>80</v>
      </c>
      <c r="E14" s="3">
        <v>26</v>
      </c>
      <c r="F14" s="3">
        <v>184</v>
      </c>
      <c r="G14" s="3">
        <v>52</v>
      </c>
      <c r="H14" s="3">
        <v>46</v>
      </c>
      <c r="I14" s="35">
        <f t="shared" si="0"/>
        <v>90</v>
      </c>
      <c r="J14" s="3">
        <v>30</v>
      </c>
      <c r="K14" s="14">
        <v>28</v>
      </c>
      <c r="L14" s="3">
        <v>25</v>
      </c>
      <c r="M14" s="2"/>
      <c r="N14" s="3">
        <f t="shared" si="1"/>
        <v>562</v>
      </c>
      <c r="O14" s="3">
        <f t="shared" si="2"/>
        <v>160</v>
      </c>
      <c r="P14" s="3">
        <f t="shared" si="3"/>
        <v>97</v>
      </c>
      <c r="Q14" s="20">
        <f>P6+P14</f>
        <v>199</v>
      </c>
      <c r="W14" s="90" t="s">
        <v>84</v>
      </c>
      <c r="X14" s="90"/>
      <c r="Y14" s="90"/>
      <c r="Z14" s="90"/>
      <c r="AA14" s="90"/>
      <c r="AB14" s="90">
        <v>97</v>
      </c>
      <c r="AC14" s="90" t="b">
        <f t="shared" si="4"/>
        <v>1</v>
      </c>
    </row>
    <row r="15" spans="1:29" x14ac:dyDescent="0.35">
      <c r="A15" s="2">
        <v>11</v>
      </c>
      <c r="B15" s="2" t="s">
        <v>10</v>
      </c>
      <c r="C15" s="37">
        <v>64</v>
      </c>
      <c r="D15" s="3">
        <v>32</v>
      </c>
      <c r="E15" s="3">
        <v>9</v>
      </c>
      <c r="F15" s="3">
        <v>66</v>
      </c>
      <c r="G15" s="3">
        <v>27</v>
      </c>
      <c r="H15" s="3">
        <v>23</v>
      </c>
      <c r="I15" s="35">
        <f t="shared" si="0"/>
        <v>78</v>
      </c>
      <c r="J15" s="3">
        <v>26</v>
      </c>
      <c r="K15" s="14">
        <v>24</v>
      </c>
      <c r="L15" s="3">
        <v>20</v>
      </c>
      <c r="M15" s="2"/>
      <c r="N15" s="3">
        <f t="shared" si="1"/>
        <v>208</v>
      </c>
      <c r="O15" s="3">
        <f t="shared" si="2"/>
        <v>83</v>
      </c>
      <c r="P15" s="3">
        <f t="shared" si="3"/>
        <v>52</v>
      </c>
      <c r="W15" s="90" t="s">
        <v>85</v>
      </c>
      <c r="X15" s="90"/>
      <c r="Y15" s="90"/>
      <c r="Z15" s="90"/>
      <c r="AA15" s="90"/>
      <c r="AB15" s="90">
        <v>52</v>
      </c>
      <c r="AC15" s="90" t="b">
        <f t="shared" si="4"/>
        <v>1</v>
      </c>
    </row>
    <row r="16" spans="1:29" x14ac:dyDescent="0.35">
      <c r="A16" s="2">
        <v>12</v>
      </c>
      <c r="B16" s="2" t="s">
        <v>11</v>
      </c>
      <c r="C16" s="37">
        <v>91</v>
      </c>
      <c r="D16" s="3">
        <v>39</v>
      </c>
      <c r="E16" s="3">
        <v>14</v>
      </c>
      <c r="F16" s="3">
        <v>66</v>
      </c>
      <c r="G16" s="3">
        <v>37</v>
      </c>
      <c r="H16" s="3">
        <v>25</v>
      </c>
      <c r="I16" s="35">
        <f t="shared" si="0"/>
        <v>90</v>
      </c>
      <c r="J16" s="6">
        <v>30</v>
      </c>
      <c r="K16" s="14">
        <v>30</v>
      </c>
      <c r="L16" s="3">
        <v>24</v>
      </c>
      <c r="M16" s="2"/>
      <c r="N16" s="3">
        <f t="shared" si="1"/>
        <v>247</v>
      </c>
      <c r="O16" s="3">
        <f t="shared" si="2"/>
        <v>106</v>
      </c>
      <c r="P16" s="3">
        <f t="shared" si="3"/>
        <v>63</v>
      </c>
      <c r="Q16" s="21" t="s">
        <v>57</v>
      </c>
      <c r="W16" s="90" t="s">
        <v>86</v>
      </c>
      <c r="X16" s="90"/>
      <c r="Y16" s="90"/>
      <c r="Z16" s="90"/>
      <c r="AA16" s="90"/>
      <c r="AB16" s="90">
        <v>63</v>
      </c>
      <c r="AC16" s="90" t="b">
        <f t="shared" si="4"/>
        <v>1</v>
      </c>
    </row>
    <row r="17" spans="1:29" x14ac:dyDescent="0.35">
      <c r="A17" s="2">
        <v>13</v>
      </c>
      <c r="B17" s="2" t="s">
        <v>12</v>
      </c>
      <c r="C17" s="37">
        <v>33</v>
      </c>
      <c r="D17" s="3">
        <v>16</v>
      </c>
      <c r="E17" s="3">
        <v>7</v>
      </c>
      <c r="F17" s="3">
        <v>44</v>
      </c>
      <c r="G17" s="3">
        <v>21</v>
      </c>
      <c r="H17" s="3">
        <v>15</v>
      </c>
      <c r="I17" s="35">
        <f t="shared" si="0"/>
        <v>51</v>
      </c>
      <c r="J17" s="6">
        <v>17</v>
      </c>
      <c r="K17" s="14">
        <v>17</v>
      </c>
      <c r="L17" s="3">
        <v>10</v>
      </c>
      <c r="M17" s="2"/>
      <c r="N17" s="3">
        <f t="shared" si="1"/>
        <v>128</v>
      </c>
      <c r="O17" s="3">
        <f t="shared" si="2"/>
        <v>54</v>
      </c>
      <c r="P17" s="3">
        <f t="shared" si="3"/>
        <v>32</v>
      </c>
      <c r="Q17" s="21">
        <f>P9+P10</f>
        <v>41</v>
      </c>
      <c r="W17" s="90" t="s">
        <v>87</v>
      </c>
      <c r="X17" s="90"/>
      <c r="Y17" s="90"/>
      <c r="Z17" s="90"/>
      <c r="AA17" s="90"/>
      <c r="AB17" s="90">
        <v>32</v>
      </c>
      <c r="AC17" s="90" t="b">
        <f t="shared" si="4"/>
        <v>1</v>
      </c>
    </row>
    <row r="18" spans="1:29" x14ac:dyDescent="0.35">
      <c r="A18" s="2">
        <v>14</v>
      </c>
      <c r="B18" s="31" t="s">
        <v>28</v>
      </c>
      <c r="C18" s="3"/>
      <c r="D18" s="3"/>
      <c r="E18" s="3"/>
      <c r="F18" s="3"/>
      <c r="G18" s="3"/>
      <c r="H18" s="3"/>
      <c r="I18" s="35">
        <f>J18</f>
        <v>19</v>
      </c>
      <c r="J18" s="32">
        <v>19</v>
      </c>
      <c r="K18" s="32">
        <v>17</v>
      </c>
      <c r="L18" s="32">
        <v>14</v>
      </c>
      <c r="M18" s="2"/>
      <c r="N18" s="3">
        <f t="shared" si="1"/>
        <v>19</v>
      </c>
      <c r="O18" s="3">
        <f t="shared" si="2"/>
        <v>17</v>
      </c>
      <c r="P18" s="3">
        <f t="shared" si="3"/>
        <v>14</v>
      </c>
      <c r="Q18" s="22" t="s">
        <v>58</v>
      </c>
      <c r="W18" s="90" t="s">
        <v>88</v>
      </c>
      <c r="X18" s="90"/>
      <c r="Y18" s="90"/>
      <c r="Z18" s="90"/>
      <c r="AA18" s="90"/>
      <c r="AB18" s="90">
        <v>14</v>
      </c>
      <c r="AC18" s="90" t="b">
        <f t="shared" si="4"/>
        <v>1</v>
      </c>
    </row>
    <row r="19" spans="1:29" x14ac:dyDescent="0.35">
      <c r="A19" s="2">
        <v>15</v>
      </c>
      <c r="B19" s="31" t="s">
        <v>29</v>
      </c>
      <c r="C19" s="3"/>
      <c r="D19" s="3"/>
      <c r="E19" s="3"/>
      <c r="F19" s="3"/>
      <c r="G19" s="3"/>
      <c r="H19" s="3"/>
      <c r="I19" s="35">
        <f>J19</f>
        <v>38</v>
      </c>
      <c r="J19" s="32">
        <v>38</v>
      </c>
      <c r="K19" s="32">
        <v>34</v>
      </c>
      <c r="L19" s="32">
        <v>29</v>
      </c>
      <c r="M19" s="2"/>
      <c r="N19" s="3">
        <f t="shared" si="1"/>
        <v>38</v>
      </c>
      <c r="O19" s="3">
        <f t="shared" si="2"/>
        <v>34</v>
      </c>
      <c r="P19" s="3">
        <f t="shared" si="3"/>
        <v>29</v>
      </c>
      <c r="Q19" s="22">
        <f>P19+P18</f>
        <v>43</v>
      </c>
      <c r="W19" s="90" t="s">
        <v>89</v>
      </c>
      <c r="X19" s="90"/>
      <c r="Y19" s="90"/>
      <c r="Z19" s="90"/>
      <c r="AA19" s="90"/>
      <c r="AB19" s="90">
        <v>29</v>
      </c>
      <c r="AC19" s="90" t="b">
        <f t="shared" si="4"/>
        <v>1</v>
      </c>
    </row>
    <row r="20" spans="1:29" x14ac:dyDescent="0.35">
      <c r="A20" s="33"/>
      <c r="B20" s="33" t="s">
        <v>30</v>
      </c>
      <c r="C20" s="7">
        <f>SUM(C5:C19)</f>
        <v>1740</v>
      </c>
      <c r="D20" s="7">
        <f t="shared" ref="D20:L20" si="5">SUM(D5:D19)</f>
        <v>561</v>
      </c>
      <c r="E20" s="7">
        <f t="shared" si="5"/>
        <v>201</v>
      </c>
      <c r="F20" s="7">
        <f t="shared" si="5"/>
        <v>1292</v>
      </c>
      <c r="G20" s="7">
        <f t="shared" si="5"/>
        <v>453</v>
      </c>
      <c r="H20" s="7">
        <f t="shared" si="5"/>
        <v>381</v>
      </c>
      <c r="I20" s="36">
        <f>SUM(I5:I19)</f>
        <v>1029</v>
      </c>
      <c r="J20" s="7">
        <f t="shared" si="5"/>
        <v>381</v>
      </c>
      <c r="K20" s="7">
        <f t="shared" si="5"/>
        <v>365</v>
      </c>
      <c r="L20" s="7">
        <f t="shared" si="5"/>
        <v>298</v>
      </c>
      <c r="M20" s="2"/>
      <c r="N20" s="7">
        <f>SUM(N5:N19)</f>
        <v>4061</v>
      </c>
      <c r="O20" s="7">
        <f>SUM(O5:O19)</f>
        <v>1379</v>
      </c>
      <c r="P20" s="7">
        <f>SUM(P5:P19)</f>
        <v>880</v>
      </c>
      <c r="AB20">
        <f>SUM(AB5:AB19)</f>
        <v>880</v>
      </c>
    </row>
    <row r="22" spans="1:29" x14ac:dyDescent="0.35">
      <c r="A22" t="s">
        <v>31</v>
      </c>
      <c r="C22" s="5">
        <v>2</v>
      </c>
      <c r="F22" s="5">
        <v>3</v>
      </c>
      <c r="J22" s="5">
        <v>3</v>
      </c>
    </row>
    <row r="23" spans="1:29" x14ac:dyDescent="0.35">
      <c r="B23" t="s">
        <v>32</v>
      </c>
      <c r="O23" s="5" t="s">
        <v>61</v>
      </c>
      <c r="P23" s="13">
        <f>P20-51</f>
        <v>829</v>
      </c>
    </row>
    <row r="24" spans="1:29" x14ac:dyDescent="0.35">
      <c r="B24" t="s">
        <v>33</v>
      </c>
    </row>
    <row r="25" spans="1:29" x14ac:dyDescent="0.35">
      <c r="B25" t="s">
        <v>34</v>
      </c>
    </row>
    <row r="26" spans="1:29" x14ac:dyDescent="0.35">
      <c r="B26" t="s">
        <v>35</v>
      </c>
    </row>
  </sheetData>
  <mergeCells count="8">
    <mergeCell ref="W4:AC4"/>
    <mergeCell ref="N3:P3"/>
    <mergeCell ref="A1:L1"/>
    <mergeCell ref="A3:A4"/>
    <mergeCell ref="B3:B4"/>
    <mergeCell ref="C3:E3"/>
    <mergeCell ref="F3:H3"/>
    <mergeCell ref="I3:L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B3205-7EE6-4F86-BA94-897CC97153F0}">
  <sheetPr>
    <tabColor theme="9" tint="-0.499984740745262"/>
  </sheetPr>
  <dimension ref="A1:P59"/>
  <sheetViews>
    <sheetView tabSelected="1" zoomScale="85" zoomScaleNormal="85" workbookViewId="0">
      <selection activeCell="Q5" sqref="Q5:Q19"/>
    </sheetView>
  </sheetViews>
  <sheetFormatPr defaultRowHeight="14.5" x14ac:dyDescent="0.35"/>
  <cols>
    <col min="1" max="1" width="5.7265625" customWidth="1"/>
    <col min="2" max="2" width="42.26953125" bestFit="1" customWidth="1"/>
    <col min="3" max="7" width="8.26953125" style="5" customWidth="1"/>
    <col min="8" max="8" width="8.54296875" style="5" customWidth="1"/>
    <col min="9" max="9" width="11.6328125" style="5" customWidth="1"/>
    <col min="10" max="10" width="8.26953125" style="5" hidden="1" customWidth="1"/>
    <col min="11" max="11" width="8.26953125" style="5" customWidth="1"/>
    <col min="12" max="12" width="8.54296875" style="5" bestFit="1" customWidth="1"/>
    <col min="13" max="13" width="0" hidden="1" customWidth="1"/>
    <col min="14" max="15" width="8.7265625" style="5"/>
    <col min="16" max="16" width="13.81640625" style="5" bestFit="1" customWidth="1"/>
  </cols>
  <sheetData>
    <row r="1" spans="1:16" ht="18.5" x14ac:dyDescent="0.45">
      <c r="A1" s="58" t="s">
        <v>62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3" spans="1:16" x14ac:dyDescent="0.35">
      <c r="A3" s="59" t="s">
        <v>17</v>
      </c>
      <c r="B3" s="59" t="s">
        <v>18</v>
      </c>
      <c r="C3" s="59" t="s">
        <v>19</v>
      </c>
      <c r="D3" s="59"/>
      <c r="E3" s="59"/>
      <c r="F3" s="59" t="s">
        <v>20</v>
      </c>
      <c r="G3" s="59"/>
      <c r="H3" s="59"/>
      <c r="I3" s="60" t="s">
        <v>21</v>
      </c>
      <c r="J3" s="61"/>
      <c r="K3" s="61"/>
      <c r="L3" s="62"/>
      <c r="M3" s="2"/>
      <c r="N3" s="63" t="s">
        <v>14</v>
      </c>
      <c r="O3" s="63" t="s">
        <v>15</v>
      </c>
      <c r="P3" s="63" t="s">
        <v>23</v>
      </c>
    </row>
    <row r="4" spans="1:16" ht="24" x14ac:dyDescent="0.35">
      <c r="A4" s="59"/>
      <c r="B4" s="59"/>
      <c r="C4" s="29" t="s">
        <v>22</v>
      </c>
      <c r="D4" s="29" t="s">
        <v>15</v>
      </c>
      <c r="E4" s="29" t="s">
        <v>23</v>
      </c>
      <c r="F4" s="29" t="s">
        <v>22</v>
      </c>
      <c r="G4" s="29" t="s">
        <v>15</v>
      </c>
      <c r="H4" s="29" t="s">
        <v>23</v>
      </c>
      <c r="I4" s="34" t="s">
        <v>24</v>
      </c>
      <c r="J4" s="30" t="s">
        <v>25</v>
      </c>
      <c r="K4" s="29" t="s">
        <v>15</v>
      </c>
      <c r="L4" s="29" t="s">
        <v>23</v>
      </c>
      <c r="M4" s="2"/>
      <c r="N4" s="64"/>
      <c r="O4" s="64"/>
      <c r="P4" s="64"/>
    </row>
    <row r="5" spans="1:16" x14ac:dyDescent="0.35">
      <c r="A5" s="2">
        <v>1</v>
      </c>
      <c r="B5" s="2" t="s">
        <v>26</v>
      </c>
      <c r="C5" s="37">
        <v>148</v>
      </c>
      <c r="D5" s="3">
        <v>26</v>
      </c>
      <c r="E5" s="66">
        <v>11</v>
      </c>
      <c r="F5" s="3">
        <v>80</v>
      </c>
      <c r="G5" s="3">
        <v>25</v>
      </c>
      <c r="H5" s="3">
        <v>22</v>
      </c>
      <c r="I5" s="35">
        <f>J5*3</f>
        <v>120</v>
      </c>
      <c r="J5" s="35">
        <v>40</v>
      </c>
      <c r="K5" s="3">
        <v>37</v>
      </c>
      <c r="L5" s="3">
        <v>37</v>
      </c>
      <c r="M5" s="2"/>
      <c r="N5" s="3">
        <f>I5+C5+F5</f>
        <v>348</v>
      </c>
      <c r="O5" s="3">
        <f>K5+G5+D5</f>
        <v>88</v>
      </c>
      <c r="P5" s="3">
        <f>L5+H5+E5</f>
        <v>70</v>
      </c>
    </row>
    <row r="6" spans="1:16" x14ac:dyDescent="0.35">
      <c r="A6" s="2">
        <v>2</v>
      </c>
      <c r="B6" s="2" t="s">
        <v>1</v>
      </c>
      <c r="C6" s="37">
        <v>194</v>
      </c>
      <c r="D6" s="3">
        <v>35</v>
      </c>
      <c r="E6" s="3">
        <v>25</v>
      </c>
      <c r="F6" s="3">
        <v>118</v>
      </c>
      <c r="G6" s="3">
        <v>44</v>
      </c>
      <c r="H6" s="3">
        <v>34</v>
      </c>
      <c r="I6" s="35">
        <f t="shared" ref="I6:I17" si="0">J6*3</f>
        <v>159</v>
      </c>
      <c r="J6" s="35">
        <v>53</v>
      </c>
      <c r="K6" s="3">
        <v>53</v>
      </c>
      <c r="L6" s="3">
        <v>51</v>
      </c>
      <c r="M6" s="2"/>
      <c r="N6" s="3">
        <f t="shared" ref="N6:N19" si="1">I6+C6+F6</f>
        <v>471</v>
      </c>
      <c r="O6" s="3">
        <f t="shared" ref="O6:O19" si="2">K6+G6+D6</f>
        <v>132</v>
      </c>
      <c r="P6" s="3">
        <f>L6+H6+E6</f>
        <v>110</v>
      </c>
    </row>
    <row r="7" spans="1:16" x14ac:dyDescent="0.35">
      <c r="A7" s="2">
        <v>3</v>
      </c>
      <c r="B7" s="2" t="s">
        <v>2</v>
      </c>
      <c r="C7" s="37">
        <v>97</v>
      </c>
      <c r="D7" s="3">
        <v>25</v>
      </c>
      <c r="E7" s="3">
        <v>15</v>
      </c>
      <c r="F7" s="3">
        <v>65</v>
      </c>
      <c r="G7" s="3">
        <v>15</v>
      </c>
      <c r="H7" s="3">
        <v>14</v>
      </c>
      <c r="I7" s="35">
        <f t="shared" si="0"/>
        <v>60</v>
      </c>
      <c r="J7" s="35">
        <v>20</v>
      </c>
      <c r="K7" s="3">
        <v>21</v>
      </c>
      <c r="L7" s="3">
        <v>19</v>
      </c>
      <c r="M7" s="2"/>
      <c r="N7" s="3">
        <f t="shared" si="1"/>
        <v>222</v>
      </c>
      <c r="O7" s="3">
        <f t="shared" si="2"/>
        <v>61</v>
      </c>
      <c r="P7" s="3">
        <f t="shared" ref="P7:P19" si="3">L7+H7+E7</f>
        <v>48</v>
      </c>
    </row>
    <row r="8" spans="1:16" x14ac:dyDescent="0.35">
      <c r="A8" s="2">
        <v>4</v>
      </c>
      <c r="B8" s="2" t="s">
        <v>3</v>
      </c>
      <c r="C8" s="37">
        <v>79</v>
      </c>
      <c r="D8" s="3">
        <v>27</v>
      </c>
      <c r="E8" s="3">
        <v>21</v>
      </c>
      <c r="F8" s="3">
        <v>59</v>
      </c>
      <c r="G8" s="3">
        <v>24</v>
      </c>
      <c r="H8" s="3">
        <v>20</v>
      </c>
      <c r="I8" s="35">
        <f t="shared" si="0"/>
        <v>69</v>
      </c>
      <c r="J8" s="35">
        <v>23</v>
      </c>
      <c r="K8" s="3">
        <v>27</v>
      </c>
      <c r="L8" s="3">
        <v>27</v>
      </c>
      <c r="M8" s="2"/>
      <c r="N8" s="3">
        <f t="shared" si="1"/>
        <v>207</v>
      </c>
      <c r="O8" s="3">
        <f t="shared" si="2"/>
        <v>78</v>
      </c>
      <c r="P8" s="3">
        <f t="shared" si="3"/>
        <v>68</v>
      </c>
    </row>
    <row r="9" spans="1:16" x14ac:dyDescent="0.35">
      <c r="A9" s="2">
        <v>5</v>
      </c>
      <c r="B9" s="2" t="s">
        <v>4</v>
      </c>
      <c r="C9" s="37">
        <v>26</v>
      </c>
      <c r="D9" s="3">
        <v>8</v>
      </c>
      <c r="E9" s="3">
        <v>3</v>
      </c>
      <c r="F9" s="3">
        <v>15</v>
      </c>
      <c r="G9" s="3">
        <v>6</v>
      </c>
      <c r="H9" s="3">
        <v>1</v>
      </c>
      <c r="I9" s="35">
        <f t="shared" si="0"/>
        <v>60</v>
      </c>
      <c r="J9" s="35">
        <v>20</v>
      </c>
      <c r="K9" s="3">
        <v>18</v>
      </c>
      <c r="L9" s="3">
        <v>18</v>
      </c>
      <c r="M9" s="2"/>
      <c r="N9" s="3">
        <f t="shared" si="1"/>
        <v>101</v>
      </c>
      <c r="O9" s="3">
        <f t="shared" si="2"/>
        <v>32</v>
      </c>
      <c r="P9" s="3">
        <f t="shared" si="3"/>
        <v>22</v>
      </c>
    </row>
    <row r="10" spans="1:16" x14ac:dyDescent="0.35">
      <c r="A10" s="2">
        <v>6</v>
      </c>
      <c r="B10" s="2" t="s">
        <v>5</v>
      </c>
      <c r="C10" s="37">
        <v>48</v>
      </c>
      <c r="D10" s="3">
        <v>15</v>
      </c>
      <c r="E10" s="3">
        <v>7</v>
      </c>
      <c r="F10" s="3">
        <v>27</v>
      </c>
      <c r="G10" s="3">
        <v>8</v>
      </c>
      <c r="H10" s="3">
        <v>8</v>
      </c>
      <c r="I10" s="35">
        <f t="shared" si="0"/>
        <v>45</v>
      </c>
      <c r="J10" s="35">
        <v>15</v>
      </c>
      <c r="K10" s="3">
        <v>12</v>
      </c>
      <c r="L10" s="3">
        <v>12</v>
      </c>
      <c r="M10" s="2"/>
      <c r="N10" s="3">
        <f t="shared" si="1"/>
        <v>120</v>
      </c>
      <c r="O10" s="3">
        <f t="shared" si="2"/>
        <v>35</v>
      </c>
      <c r="P10" s="3">
        <f t="shared" si="3"/>
        <v>27</v>
      </c>
    </row>
    <row r="11" spans="1:16" x14ac:dyDescent="0.35">
      <c r="A11" s="2">
        <v>7</v>
      </c>
      <c r="B11" s="2" t="s">
        <v>27</v>
      </c>
      <c r="C11" s="37">
        <v>131</v>
      </c>
      <c r="D11" s="3">
        <v>26</v>
      </c>
      <c r="E11" s="3">
        <v>12</v>
      </c>
      <c r="F11" s="3">
        <v>86</v>
      </c>
      <c r="G11" s="3">
        <v>27</v>
      </c>
      <c r="H11" s="3">
        <v>19</v>
      </c>
      <c r="I11" s="35">
        <f t="shared" si="0"/>
        <v>99</v>
      </c>
      <c r="J11" s="35">
        <v>33</v>
      </c>
      <c r="K11" s="3">
        <v>35</v>
      </c>
      <c r="L11" s="3">
        <v>32</v>
      </c>
      <c r="M11" s="2"/>
      <c r="N11" s="3">
        <f t="shared" si="1"/>
        <v>316</v>
      </c>
      <c r="O11" s="3">
        <f t="shared" si="2"/>
        <v>88</v>
      </c>
      <c r="P11" s="3">
        <f t="shared" si="3"/>
        <v>63</v>
      </c>
    </row>
    <row r="12" spans="1:16" x14ac:dyDescent="0.35">
      <c r="A12" s="2">
        <v>8</v>
      </c>
      <c r="B12" s="2" t="s">
        <v>7</v>
      </c>
      <c r="C12" s="37">
        <v>239</v>
      </c>
      <c r="D12" s="3">
        <v>32</v>
      </c>
      <c r="E12" s="37">
        <v>32</v>
      </c>
      <c r="F12" s="3">
        <v>124</v>
      </c>
      <c r="G12" s="3">
        <v>66</v>
      </c>
      <c r="H12" s="3">
        <v>50</v>
      </c>
      <c r="I12" s="35">
        <f t="shared" si="0"/>
        <v>174</v>
      </c>
      <c r="J12" s="35">
        <v>58</v>
      </c>
      <c r="K12" s="3">
        <v>59</v>
      </c>
      <c r="L12" s="3">
        <v>59</v>
      </c>
      <c r="M12" s="2"/>
      <c r="N12" s="3">
        <f t="shared" si="1"/>
        <v>537</v>
      </c>
      <c r="O12" s="3">
        <f t="shared" si="2"/>
        <v>157</v>
      </c>
      <c r="P12" s="3">
        <f t="shared" si="3"/>
        <v>141</v>
      </c>
    </row>
    <row r="13" spans="1:16" x14ac:dyDescent="0.35">
      <c r="A13" s="2">
        <v>9</v>
      </c>
      <c r="B13" s="2" t="s">
        <v>8</v>
      </c>
      <c r="C13" s="37">
        <v>38</v>
      </c>
      <c r="D13" s="3">
        <v>7</v>
      </c>
      <c r="E13" s="3">
        <v>4</v>
      </c>
      <c r="F13" s="3">
        <v>22</v>
      </c>
      <c r="G13" s="3">
        <v>7</v>
      </c>
      <c r="H13" s="3">
        <v>6</v>
      </c>
      <c r="I13" s="35">
        <f t="shared" si="0"/>
        <v>21</v>
      </c>
      <c r="J13" s="35">
        <v>7</v>
      </c>
      <c r="K13" s="3">
        <v>5</v>
      </c>
      <c r="L13" s="3">
        <v>4</v>
      </c>
      <c r="M13" s="2"/>
      <c r="N13" s="3">
        <f t="shared" si="1"/>
        <v>81</v>
      </c>
      <c r="O13" s="3">
        <f t="shared" si="2"/>
        <v>19</v>
      </c>
      <c r="P13" s="3">
        <f t="shared" si="3"/>
        <v>14</v>
      </c>
    </row>
    <row r="14" spans="1:16" x14ac:dyDescent="0.35">
      <c r="A14" s="2">
        <v>10</v>
      </c>
      <c r="B14" s="2" t="s">
        <v>9</v>
      </c>
      <c r="C14" s="37">
        <v>199</v>
      </c>
      <c r="D14" s="3">
        <v>35</v>
      </c>
      <c r="E14" s="3">
        <v>12</v>
      </c>
      <c r="F14" s="3">
        <v>93</v>
      </c>
      <c r="G14" s="3">
        <v>19</v>
      </c>
      <c r="H14" s="3">
        <v>15</v>
      </c>
      <c r="I14" s="35">
        <f t="shared" si="0"/>
        <v>99</v>
      </c>
      <c r="J14" s="35">
        <v>33</v>
      </c>
      <c r="K14" s="3">
        <v>37</v>
      </c>
      <c r="L14" s="3">
        <v>37</v>
      </c>
      <c r="M14" s="2"/>
      <c r="N14" s="3">
        <f t="shared" si="1"/>
        <v>391</v>
      </c>
      <c r="O14" s="3">
        <f t="shared" si="2"/>
        <v>91</v>
      </c>
      <c r="P14" s="3">
        <f t="shared" si="3"/>
        <v>64</v>
      </c>
    </row>
    <row r="15" spans="1:16" x14ac:dyDescent="0.35">
      <c r="A15" s="2">
        <v>11</v>
      </c>
      <c r="B15" s="2" t="s">
        <v>10</v>
      </c>
      <c r="C15" s="37">
        <v>56</v>
      </c>
      <c r="D15" s="3">
        <v>23</v>
      </c>
      <c r="E15" s="3">
        <v>12</v>
      </c>
      <c r="F15" s="3">
        <v>31</v>
      </c>
      <c r="G15" s="3">
        <v>17</v>
      </c>
      <c r="H15" s="3">
        <v>11</v>
      </c>
      <c r="I15" s="35">
        <f t="shared" si="0"/>
        <v>72</v>
      </c>
      <c r="J15" s="35">
        <v>24</v>
      </c>
      <c r="K15" s="3">
        <v>22</v>
      </c>
      <c r="L15" s="3">
        <v>22</v>
      </c>
      <c r="M15" s="2"/>
      <c r="N15" s="3">
        <f t="shared" si="1"/>
        <v>159</v>
      </c>
      <c r="O15" s="3">
        <f t="shared" si="2"/>
        <v>62</v>
      </c>
      <c r="P15" s="3">
        <f t="shared" si="3"/>
        <v>45</v>
      </c>
    </row>
    <row r="16" spans="1:16" x14ac:dyDescent="0.35">
      <c r="A16" s="2">
        <v>12</v>
      </c>
      <c r="B16" s="2" t="s">
        <v>11</v>
      </c>
      <c r="C16" s="37">
        <v>84</v>
      </c>
      <c r="D16" s="3">
        <v>20</v>
      </c>
      <c r="E16" s="3">
        <v>11</v>
      </c>
      <c r="F16" s="3">
        <v>32</v>
      </c>
      <c r="G16" s="3">
        <v>15</v>
      </c>
      <c r="H16" s="3">
        <v>10</v>
      </c>
      <c r="I16" s="35">
        <f t="shared" si="0"/>
        <v>87</v>
      </c>
      <c r="J16" s="35">
        <v>29</v>
      </c>
      <c r="K16" s="3">
        <v>23</v>
      </c>
      <c r="L16" s="3">
        <v>23</v>
      </c>
      <c r="M16" s="2"/>
      <c r="N16" s="3">
        <f t="shared" si="1"/>
        <v>203</v>
      </c>
      <c r="O16" s="3">
        <f t="shared" si="2"/>
        <v>58</v>
      </c>
      <c r="P16" s="3">
        <f t="shared" si="3"/>
        <v>44</v>
      </c>
    </row>
    <row r="17" spans="1:16" x14ac:dyDescent="0.35">
      <c r="A17" s="2">
        <v>13</v>
      </c>
      <c r="B17" s="2" t="s">
        <v>12</v>
      </c>
      <c r="C17" s="37">
        <v>37</v>
      </c>
      <c r="D17" s="3">
        <v>13</v>
      </c>
      <c r="E17" s="3">
        <v>7</v>
      </c>
      <c r="F17" s="3">
        <v>27</v>
      </c>
      <c r="G17" s="3">
        <v>14</v>
      </c>
      <c r="H17" s="3">
        <v>11</v>
      </c>
      <c r="I17" s="35">
        <f t="shared" si="0"/>
        <v>42</v>
      </c>
      <c r="J17" s="35">
        <v>14</v>
      </c>
      <c r="K17" s="3">
        <v>12</v>
      </c>
      <c r="L17" s="3">
        <v>10</v>
      </c>
      <c r="M17" s="2"/>
      <c r="N17" s="3">
        <f t="shared" si="1"/>
        <v>106</v>
      </c>
      <c r="O17" s="3">
        <f t="shared" si="2"/>
        <v>39</v>
      </c>
      <c r="P17" s="3">
        <f t="shared" si="3"/>
        <v>28</v>
      </c>
    </row>
    <row r="18" spans="1:16" x14ac:dyDescent="0.35">
      <c r="A18" s="2">
        <v>14</v>
      </c>
      <c r="B18" s="31" t="s">
        <v>28</v>
      </c>
      <c r="C18" s="3"/>
      <c r="D18" s="3"/>
      <c r="E18" s="3"/>
      <c r="F18" s="3"/>
      <c r="G18" s="3"/>
      <c r="H18" s="3"/>
      <c r="I18" s="35">
        <v>39</v>
      </c>
      <c r="J18" s="32"/>
      <c r="K18" s="65">
        <v>10</v>
      </c>
      <c r="L18" s="65">
        <v>10</v>
      </c>
      <c r="M18" s="2"/>
      <c r="N18" s="3">
        <f t="shared" si="1"/>
        <v>39</v>
      </c>
      <c r="O18" s="3">
        <f t="shared" si="2"/>
        <v>10</v>
      </c>
      <c r="P18" s="3">
        <f t="shared" si="3"/>
        <v>10</v>
      </c>
    </row>
    <row r="19" spans="1:16" x14ac:dyDescent="0.35">
      <c r="A19" s="2">
        <v>15</v>
      </c>
      <c r="B19" s="31" t="s">
        <v>29</v>
      </c>
      <c r="C19" s="3"/>
      <c r="D19" s="3"/>
      <c r="E19" s="3"/>
      <c r="F19" s="3"/>
      <c r="G19" s="3"/>
      <c r="H19" s="3"/>
      <c r="I19" s="35">
        <v>105</v>
      </c>
      <c r="J19" s="32"/>
      <c r="K19" s="65">
        <v>31</v>
      </c>
      <c r="L19" s="65">
        <v>31</v>
      </c>
      <c r="M19" s="2"/>
      <c r="N19" s="3">
        <f t="shared" si="1"/>
        <v>105</v>
      </c>
      <c r="O19" s="3">
        <f t="shared" si="2"/>
        <v>31</v>
      </c>
      <c r="P19" s="3">
        <f t="shared" si="3"/>
        <v>31</v>
      </c>
    </row>
    <row r="20" spans="1:16" x14ac:dyDescent="0.35">
      <c r="A20" s="33"/>
      <c r="B20" s="33" t="s">
        <v>30</v>
      </c>
      <c r="C20" s="7">
        <f>SUM(C5:C19)</f>
        <v>1376</v>
      </c>
      <c r="D20" s="7">
        <f t="shared" ref="D20:L20" si="4">SUM(D5:D19)</f>
        <v>292</v>
      </c>
      <c r="E20" s="7">
        <f t="shared" si="4"/>
        <v>172</v>
      </c>
      <c r="F20" s="7">
        <f t="shared" si="4"/>
        <v>779</v>
      </c>
      <c r="G20" s="7">
        <f t="shared" si="4"/>
        <v>287</v>
      </c>
      <c r="H20" s="7">
        <f t="shared" si="4"/>
        <v>221</v>
      </c>
      <c r="I20" s="36">
        <f>SUM(I5:I19)</f>
        <v>1251</v>
      </c>
      <c r="J20" s="7">
        <f t="shared" si="4"/>
        <v>369</v>
      </c>
      <c r="K20" s="7">
        <f t="shared" si="4"/>
        <v>402</v>
      </c>
      <c r="L20" s="7">
        <f t="shared" si="4"/>
        <v>392</v>
      </c>
      <c r="M20" s="2"/>
      <c r="N20" s="7">
        <f>SUM(N5:N19)</f>
        <v>3406</v>
      </c>
      <c r="O20" s="7">
        <f>SUM(O5:O19)</f>
        <v>981</v>
      </c>
      <c r="P20" s="48">
        <f>SUM(P5:P19)</f>
        <v>785</v>
      </c>
    </row>
    <row r="22" spans="1:16" x14ac:dyDescent="0.35">
      <c r="A22" t="s">
        <v>31</v>
      </c>
      <c r="C22" s="5">
        <v>2</v>
      </c>
      <c r="F22" s="5">
        <v>3</v>
      </c>
      <c r="J22" s="5">
        <v>3</v>
      </c>
      <c r="K22" s="9"/>
    </row>
    <row r="23" spans="1:16" x14ac:dyDescent="0.35">
      <c r="B23" t="s">
        <v>32</v>
      </c>
      <c r="K23" s="9"/>
      <c r="P23" s="13"/>
    </row>
    <row r="24" spans="1:16" x14ac:dyDescent="0.35">
      <c r="B24" t="s">
        <v>33</v>
      </c>
      <c r="K24" s="9"/>
    </row>
    <row r="25" spans="1:16" x14ac:dyDescent="0.35">
      <c r="B25" t="s">
        <v>34</v>
      </c>
    </row>
    <row r="26" spans="1:16" x14ac:dyDescent="0.35">
      <c r="B26" t="s">
        <v>35</v>
      </c>
    </row>
    <row r="27" spans="1:16" x14ac:dyDescent="0.35">
      <c r="G27" s="5" t="s">
        <v>69</v>
      </c>
    </row>
    <row r="28" spans="1:16" x14ac:dyDescent="0.35">
      <c r="B28" s="49" t="s">
        <v>64</v>
      </c>
      <c r="D28" s="49" t="s">
        <v>65</v>
      </c>
      <c r="E28" s="49" t="s">
        <v>66</v>
      </c>
      <c r="F28" s="49" t="s">
        <v>67</v>
      </c>
      <c r="G28" s="49" t="s">
        <v>68</v>
      </c>
      <c r="H28" s="9"/>
      <c r="I28" s="9"/>
      <c r="J28" s="9"/>
      <c r="K28" s="52"/>
      <c r="L28" s="9"/>
      <c r="M28" s="9"/>
      <c r="N28" s="9"/>
      <c r="O28" s="9"/>
      <c r="P28"/>
    </row>
    <row r="29" spans="1:16" x14ac:dyDescent="0.35">
      <c r="B29" s="53" t="s">
        <v>26</v>
      </c>
      <c r="D29" s="49">
        <v>28</v>
      </c>
      <c r="E29" s="49">
        <v>28</v>
      </c>
      <c r="F29" s="49">
        <v>24</v>
      </c>
      <c r="G29" s="49">
        <v>80</v>
      </c>
      <c r="H29" s="9"/>
      <c r="I29" s="9"/>
      <c r="J29" s="9"/>
      <c r="K29" s="52"/>
      <c r="L29" s="9"/>
      <c r="M29" s="9"/>
      <c r="N29" s="9"/>
      <c r="O29" s="9"/>
      <c r="P29"/>
    </row>
    <row r="30" spans="1:16" x14ac:dyDescent="0.35">
      <c r="B30" s="53" t="s">
        <v>1</v>
      </c>
      <c r="D30" s="49">
        <v>44</v>
      </c>
      <c r="E30" s="49">
        <v>33</v>
      </c>
      <c r="F30" s="49">
        <v>41</v>
      </c>
      <c r="G30" s="49">
        <v>118</v>
      </c>
      <c r="H30" s="9"/>
      <c r="I30" s="9"/>
      <c r="J30" s="9"/>
      <c r="L30" s="9"/>
      <c r="M30" s="9"/>
      <c r="N30" s="9"/>
      <c r="O30" s="9"/>
      <c r="P30"/>
    </row>
    <row r="31" spans="1:16" x14ac:dyDescent="0.35">
      <c r="B31" s="53" t="s">
        <v>2</v>
      </c>
      <c r="D31" s="49">
        <v>16</v>
      </c>
      <c r="E31" s="49">
        <v>22</v>
      </c>
      <c r="F31" s="49">
        <v>27</v>
      </c>
      <c r="G31" s="49">
        <v>65</v>
      </c>
      <c r="H31" s="9"/>
      <c r="I31" s="9"/>
      <c r="J31" s="9"/>
      <c r="L31" s="9"/>
      <c r="M31" s="9"/>
      <c r="N31" s="9"/>
      <c r="O31" s="9"/>
      <c r="P31"/>
    </row>
    <row r="32" spans="1:16" x14ac:dyDescent="0.35">
      <c r="B32" s="53" t="s">
        <v>3</v>
      </c>
      <c r="D32" s="49">
        <v>28</v>
      </c>
      <c r="E32" s="49">
        <v>14</v>
      </c>
      <c r="F32" s="49">
        <v>17</v>
      </c>
      <c r="G32" s="49">
        <v>59</v>
      </c>
      <c r="H32" s="9"/>
      <c r="I32" s="9"/>
      <c r="J32" s="9"/>
      <c r="L32" s="9"/>
      <c r="M32" s="9"/>
      <c r="N32" s="9"/>
      <c r="O32" s="9"/>
      <c r="P32"/>
    </row>
    <row r="33" spans="2:16" x14ac:dyDescent="0.35">
      <c r="B33" s="53" t="s">
        <v>4</v>
      </c>
      <c r="D33" s="49">
        <v>4</v>
      </c>
      <c r="E33" s="49">
        <v>7</v>
      </c>
      <c r="F33" s="49">
        <v>4</v>
      </c>
      <c r="G33" s="49">
        <v>15</v>
      </c>
      <c r="H33" s="9"/>
      <c r="I33" s="9"/>
      <c r="J33" s="9"/>
      <c r="L33" s="9"/>
      <c r="M33" s="9"/>
      <c r="N33" s="9"/>
      <c r="O33" s="9"/>
      <c r="P33"/>
    </row>
    <row r="34" spans="2:16" x14ac:dyDescent="0.35">
      <c r="B34" s="53" t="s">
        <v>5</v>
      </c>
      <c r="D34" s="49">
        <v>10</v>
      </c>
      <c r="E34" s="49">
        <v>9</v>
      </c>
      <c r="F34" s="49">
        <v>8</v>
      </c>
      <c r="G34" s="49">
        <v>27</v>
      </c>
      <c r="H34" s="9"/>
      <c r="I34" s="9"/>
      <c r="J34" s="9"/>
      <c r="L34" s="9"/>
      <c r="M34" s="9"/>
      <c r="N34" s="9"/>
      <c r="O34" s="9"/>
      <c r="P34"/>
    </row>
    <row r="35" spans="2:16" x14ac:dyDescent="0.35">
      <c r="B35" s="53" t="s">
        <v>6</v>
      </c>
      <c r="D35" s="49">
        <v>23</v>
      </c>
      <c r="E35" s="49">
        <v>27</v>
      </c>
      <c r="F35" s="49">
        <v>36</v>
      </c>
      <c r="G35" s="49">
        <v>86</v>
      </c>
      <c r="H35" s="9"/>
      <c r="I35" s="9"/>
      <c r="J35" s="9"/>
      <c r="L35" s="9"/>
      <c r="M35" s="9"/>
      <c r="N35" s="9"/>
      <c r="O35" s="9"/>
      <c r="P35"/>
    </row>
    <row r="36" spans="2:16" x14ac:dyDescent="0.35">
      <c r="B36" s="53" t="s">
        <v>7</v>
      </c>
      <c r="D36" s="49">
        <v>69</v>
      </c>
      <c r="E36" s="49">
        <v>32</v>
      </c>
      <c r="F36" s="49">
        <v>23</v>
      </c>
      <c r="G36" s="49">
        <v>124</v>
      </c>
      <c r="H36" s="9"/>
      <c r="I36" s="9"/>
      <c r="J36" s="9"/>
      <c r="L36" s="9"/>
      <c r="M36" s="9"/>
      <c r="N36" s="9"/>
      <c r="O36" s="9"/>
      <c r="P36"/>
    </row>
    <row r="37" spans="2:16" x14ac:dyDescent="0.35">
      <c r="B37" s="53" t="s">
        <v>8</v>
      </c>
      <c r="D37" s="49">
        <v>7</v>
      </c>
      <c r="E37" s="49">
        <v>5</v>
      </c>
      <c r="F37" s="49">
        <v>10</v>
      </c>
      <c r="G37" s="49">
        <v>22</v>
      </c>
      <c r="H37" s="9"/>
      <c r="I37" s="9"/>
      <c r="J37" s="9"/>
      <c r="L37" s="9"/>
      <c r="M37" s="9"/>
      <c r="N37" s="9"/>
      <c r="O37" s="9"/>
      <c r="P37"/>
    </row>
    <row r="38" spans="2:16" x14ac:dyDescent="0.35">
      <c r="B38" s="53" t="s">
        <v>9</v>
      </c>
      <c r="D38" s="49">
        <v>21</v>
      </c>
      <c r="E38" s="49">
        <v>39</v>
      </c>
      <c r="F38" s="49">
        <v>33</v>
      </c>
      <c r="G38" s="49">
        <v>93</v>
      </c>
      <c r="H38" s="9"/>
      <c r="I38" s="9"/>
      <c r="J38" s="9"/>
      <c r="L38" s="9"/>
      <c r="M38" s="9"/>
      <c r="N38" s="9"/>
      <c r="O38" s="9"/>
      <c r="P38"/>
    </row>
    <row r="39" spans="2:16" x14ac:dyDescent="0.35">
      <c r="B39" s="53" t="s">
        <v>10</v>
      </c>
      <c r="D39" s="49">
        <v>12</v>
      </c>
      <c r="E39" s="49">
        <v>11</v>
      </c>
      <c r="F39" s="49">
        <v>8</v>
      </c>
      <c r="G39" s="49">
        <v>31</v>
      </c>
      <c r="H39" s="9"/>
      <c r="I39" s="9"/>
      <c r="J39" s="9"/>
      <c r="L39" s="9"/>
      <c r="M39" s="9"/>
      <c r="N39" s="9"/>
      <c r="O39" s="9"/>
      <c r="P39"/>
    </row>
    <row r="40" spans="2:16" x14ac:dyDescent="0.35">
      <c r="B40" s="53" t="s">
        <v>11</v>
      </c>
      <c r="D40" s="49">
        <v>13</v>
      </c>
      <c r="E40" s="49">
        <v>10</v>
      </c>
      <c r="F40" s="49">
        <v>9</v>
      </c>
      <c r="G40" s="49">
        <v>32</v>
      </c>
      <c r="H40" s="9"/>
      <c r="I40" s="9"/>
      <c r="J40" s="9"/>
      <c r="L40" s="9"/>
      <c r="M40" s="9"/>
      <c r="N40" s="9"/>
      <c r="O40" s="9"/>
      <c r="P40"/>
    </row>
    <row r="41" spans="2:16" x14ac:dyDescent="0.35">
      <c r="B41" s="53" t="s">
        <v>12</v>
      </c>
      <c r="D41" s="49">
        <v>15</v>
      </c>
      <c r="E41" s="49">
        <v>10</v>
      </c>
      <c r="F41" s="49">
        <v>2</v>
      </c>
      <c r="G41" s="49">
        <v>27</v>
      </c>
    </row>
    <row r="42" spans="2:16" x14ac:dyDescent="0.35">
      <c r="B42" s="51" t="s">
        <v>30</v>
      </c>
      <c r="C42" s="52"/>
      <c r="D42" s="51">
        <v>290</v>
      </c>
      <c r="E42" s="51">
        <v>247</v>
      </c>
      <c r="F42" s="51">
        <v>242</v>
      </c>
      <c r="G42" s="51">
        <v>779</v>
      </c>
    </row>
    <row r="44" spans="2:16" s="54" customFormat="1" x14ac:dyDescent="0.35">
      <c r="B44" s="54" t="s">
        <v>70</v>
      </c>
      <c r="C44" s="52" t="s">
        <v>71</v>
      </c>
      <c r="D44" s="52"/>
      <c r="E44" s="52" t="s">
        <v>72</v>
      </c>
      <c r="F44" s="52"/>
      <c r="G44" s="51" t="s">
        <v>14</v>
      </c>
      <c r="H44" s="52" t="s">
        <v>73</v>
      </c>
      <c r="I44" s="52"/>
      <c r="J44" s="52"/>
      <c r="K44" s="5"/>
      <c r="L44" s="52"/>
      <c r="N44" s="52"/>
      <c r="O44" s="52"/>
      <c r="P44" s="52"/>
    </row>
    <row r="45" spans="2:16" s="54" customFormat="1" x14ac:dyDescent="0.35">
      <c r="C45" s="52">
        <v>1</v>
      </c>
      <c r="D45" s="52">
        <v>2</v>
      </c>
      <c r="E45" s="52">
        <v>1</v>
      </c>
      <c r="F45" s="52">
        <v>2</v>
      </c>
      <c r="G45" s="51" t="s">
        <v>74</v>
      </c>
      <c r="H45" s="52"/>
      <c r="I45" s="52"/>
      <c r="J45" s="52"/>
      <c r="K45" s="5"/>
      <c r="L45" s="52"/>
      <c r="N45" s="52"/>
      <c r="O45" s="52"/>
      <c r="P45" s="52"/>
    </row>
    <row r="46" spans="2:16" x14ac:dyDescent="0.35">
      <c r="B46" t="s">
        <v>26</v>
      </c>
      <c r="C46" s="5">
        <v>27</v>
      </c>
      <c r="D46" s="5">
        <v>29</v>
      </c>
      <c r="E46" s="5">
        <v>49</v>
      </c>
      <c r="F46" s="5">
        <v>43</v>
      </c>
      <c r="G46" s="49">
        <v>148</v>
      </c>
      <c r="H46" s="5">
        <v>26</v>
      </c>
    </row>
    <row r="47" spans="2:16" x14ac:dyDescent="0.35">
      <c r="B47" t="s">
        <v>1</v>
      </c>
      <c r="C47" s="5">
        <v>29</v>
      </c>
      <c r="D47" s="5">
        <v>29</v>
      </c>
      <c r="E47" s="5">
        <v>78</v>
      </c>
      <c r="F47" s="5">
        <v>58</v>
      </c>
      <c r="G47" s="49">
        <v>194</v>
      </c>
      <c r="H47" s="5">
        <v>35</v>
      </c>
    </row>
    <row r="48" spans="2:16" x14ac:dyDescent="0.35">
      <c r="B48" t="s">
        <v>2</v>
      </c>
      <c r="C48" s="5">
        <v>18</v>
      </c>
      <c r="D48" s="5">
        <v>22</v>
      </c>
      <c r="E48" s="5">
        <v>22</v>
      </c>
      <c r="F48" s="5">
        <v>35</v>
      </c>
      <c r="G48" s="49">
        <v>97</v>
      </c>
      <c r="H48" s="5">
        <v>44</v>
      </c>
    </row>
    <row r="49" spans="2:8" x14ac:dyDescent="0.35">
      <c r="B49" t="s">
        <v>3</v>
      </c>
      <c r="C49" s="5">
        <v>24</v>
      </c>
      <c r="D49" s="5">
        <v>17</v>
      </c>
      <c r="E49" s="5">
        <v>20</v>
      </c>
      <c r="F49" s="5">
        <v>18</v>
      </c>
      <c r="G49" s="49">
        <v>79</v>
      </c>
      <c r="H49" s="5">
        <v>44</v>
      </c>
    </row>
    <row r="50" spans="2:8" x14ac:dyDescent="0.35">
      <c r="B50" t="s">
        <v>4</v>
      </c>
      <c r="C50" s="5">
        <v>5</v>
      </c>
      <c r="D50" s="5">
        <v>2</v>
      </c>
      <c r="E50" s="5">
        <v>11</v>
      </c>
      <c r="F50" s="5">
        <v>8</v>
      </c>
      <c r="G50" s="49">
        <v>26</v>
      </c>
      <c r="H50" s="5">
        <v>35</v>
      </c>
    </row>
    <row r="51" spans="2:8" x14ac:dyDescent="0.35">
      <c r="B51" t="s">
        <v>5</v>
      </c>
      <c r="C51" s="5">
        <v>9</v>
      </c>
      <c r="D51" s="5">
        <v>7</v>
      </c>
      <c r="E51" s="5">
        <v>16</v>
      </c>
      <c r="F51" s="5">
        <v>16</v>
      </c>
      <c r="G51" s="49">
        <v>48</v>
      </c>
      <c r="H51" s="5">
        <v>35</v>
      </c>
    </row>
    <row r="52" spans="2:8" x14ac:dyDescent="0.35">
      <c r="B52" t="s">
        <v>6</v>
      </c>
      <c r="C52" s="5">
        <v>17</v>
      </c>
      <c r="D52" s="5">
        <v>38</v>
      </c>
      <c r="E52" s="5">
        <v>30</v>
      </c>
      <c r="F52" s="5">
        <v>46</v>
      </c>
      <c r="G52" s="49">
        <v>131</v>
      </c>
      <c r="H52" s="5">
        <v>26</v>
      </c>
    </row>
    <row r="53" spans="2:8" x14ac:dyDescent="0.35">
      <c r="B53" t="s">
        <v>7</v>
      </c>
      <c r="C53" s="5">
        <v>53</v>
      </c>
      <c r="D53" s="5">
        <v>33</v>
      </c>
      <c r="E53" s="5">
        <v>78</v>
      </c>
      <c r="F53" s="5">
        <v>75</v>
      </c>
      <c r="G53" s="49">
        <v>239</v>
      </c>
      <c r="H53" s="5">
        <v>26</v>
      </c>
    </row>
    <row r="54" spans="2:8" x14ac:dyDescent="0.35">
      <c r="B54" t="s">
        <v>8</v>
      </c>
      <c r="C54" s="5">
        <v>5</v>
      </c>
      <c r="D54" s="5">
        <v>5</v>
      </c>
      <c r="E54" s="5">
        <v>13</v>
      </c>
      <c r="F54" s="5">
        <v>15</v>
      </c>
      <c r="G54" s="49">
        <v>38</v>
      </c>
      <c r="H54" s="5">
        <v>26</v>
      </c>
    </row>
    <row r="55" spans="2:8" x14ac:dyDescent="0.35">
      <c r="B55" t="s">
        <v>9</v>
      </c>
      <c r="C55" s="5">
        <v>32</v>
      </c>
      <c r="D55" s="5">
        <v>36</v>
      </c>
      <c r="E55" s="5">
        <v>66</v>
      </c>
      <c r="F55" s="5">
        <v>65</v>
      </c>
      <c r="G55" s="49">
        <v>199</v>
      </c>
      <c r="H55" s="5">
        <v>35</v>
      </c>
    </row>
    <row r="56" spans="2:8" x14ac:dyDescent="0.35">
      <c r="B56" t="s">
        <v>10</v>
      </c>
      <c r="C56" s="5">
        <v>17</v>
      </c>
      <c r="D56" s="5">
        <v>14</v>
      </c>
      <c r="E56" s="5">
        <v>15</v>
      </c>
      <c r="F56" s="5">
        <v>10</v>
      </c>
      <c r="G56" s="49">
        <v>56</v>
      </c>
      <c r="H56" s="5">
        <v>35</v>
      </c>
    </row>
    <row r="57" spans="2:8" x14ac:dyDescent="0.35">
      <c r="B57" t="s">
        <v>11</v>
      </c>
      <c r="C57" s="5">
        <v>11</v>
      </c>
      <c r="D57" s="5">
        <v>22</v>
      </c>
      <c r="E57" s="5">
        <v>22</v>
      </c>
      <c r="F57" s="5">
        <v>29</v>
      </c>
      <c r="G57" s="49">
        <v>84</v>
      </c>
      <c r="H57" s="5">
        <v>26</v>
      </c>
    </row>
    <row r="58" spans="2:8" x14ac:dyDescent="0.35">
      <c r="B58" t="s">
        <v>12</v>
      </c>
      <c r="C58" s="5">
        <v>8</v>
      </c>
      <c r="D58" s="5">
        <v>1</v>
      </c>
      <c r="E58" s="5">
        <v>13</v>
      </c>
      <c r="F58" s="5">
        <v>15</v>
      </c>
      <c r="G58" s="49">
        <v>37</v>
      </c>
      <c r="H58" s="5">
        <v>26</v>
      </c>
    </row>
    <row r="59" spans="2:8" x14ac:dyDescent="0.35">
      <c r="B59" s="16" t="s">
        <v>30</v>
      </c>
      <c r="C59" s="13">
        <v>255</v>
      </c>
      <c r="D59" s="13">
        <v>255</v>
      </c>
      <c r="E59" s="13">
        <v>433</v>
      </c>
      <c r="F59" s="13">
        <v>433</v>
      </c>
      <c r="G59" s="50">
        <v>1376</v>
      </c>
      <c r="H59" s="13">
        <v>410</v>
      </c>
    </row>
  </sheetData>
  <mergeCells count="9">
    <mergeCell ref="N3:N4"/>
    <mergeCell ref="O3:O4"/>
    <mergeCell ref="P3:P4"/>
    <mergeCell ref="A1:L1"/>
    <mergeCell ref="A3:A4"/>
    <mergeCell ref="B3:B4"/>
    <mergeCell ref="C3:E3"/>
    <mergeCell ref="F3:H3"/>
    <mergeCell ref="I3:L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akademik</dc:creator>
  <cp:lastModifiedBy>akademik</cp:lastModifiedBy>
  <dcterms:created xsi:type="dcterms:W3CDTF">2021-06-15T08:25:41Z</dcterms:created>
  <dcterms:modified xsi:type="dcterms:W3CDTF">2022-11-01T06:22:30Z</dcterms:modified>
</cp:coreProperties>
</file>